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D58DDFCE-494E-46D6-A883-6EB9E0D2A168}" xr6:coauthVersionLast="47" xr6:coauthVersionMax="47" xr10:uidLastSave="{00000000-0000-0000-0000-000000000000}"/>
  <bookViews>
    <workbookView xWindow="19090" yWindow="-110" windowWidth="19420" windowHeight="10300" tabRatio="886" xr2:uid="{00000000-000D-0000-FFFF-FFFF00000000}"/>
  </bookViews>
  <sheets>
    <sheet name="工厂环保手续一览表" sheetId="6" r:id="rId1"/>
    <sheet name="全厂固废清单" sheetId="7" r:id="rId2"/>
    <sheet name="固废贮存库" sheetId="8" r:id="rId3"/>
    <sheet name="2025年度危废情况汇总表" sheetId="1" r:id="rId4"/>
    <sheet name="2025危废外委处置月度统计" sheetId="2" r:id="rId5"/>
    <sheet name="2025一般工业固废情况汇总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3" i="4" l="1"/>
  <c r="M60" i="4" s="1"/>
  <c r="M67" i="4" s="1"/>
  <c r="M74" i="4" s="1"/>
  <c r="M81" i="4" s="1"/>
  <c r="M92" i="4" s="1"/>
  <c r="M54" i="4"/>
  <c r="M61" i="4" s="1"/>
  <c r="M68" i="4" s="1"/>
  <c r="M75" i="4" s="1"/>
  <c r="M82" i="4" s="1"/>
  <c r="M93" i="4" s="1"/>
  <c r="M55" i="4"/>
  <c r="M62" i="4" s="1"/>
  <c r="M69" i="4" s="1"/>
  <c r="M76" i="4" s="1"/>
  <c r="M83" i="4" s="1"/>
  <c r="M94" i="4" s="1"/>
  <c r="M56" i="4"/>
  <c r="M63" i="4" s="1"/>
  <c r="M70" i="4" s="1"/>
  <c r="M77" i="4" s="1"/>
  <c r="M84" i="4" s="1"/>
  <c r="M95" i="4" s="1"/>
  <c r="M57" i="4"/>
  <c r="M64" i="4" s="1"/>
  <c r="M71" i="4" s="1"/>
  <c r="M78" i="4" s="1"/>
  <c r="M85" i="4" s="1"/>
  <c r="M96" i="4" s="1"/>
  <c r="M58" i="4"/>
  <c r="M65" i="4" s="1"/>
  <c r="M72" i="4" s="1"/>
  <c r="M79" i="4" s="1"/>
  <c r="M86" i="4" s="1"/>
  <c r="M97" i="4" s="1"/>
  <c r="M52" i="4"/>
  <c r="M59" i="4" s="1"/>
  <c r="M66" i="4" s="1"/>
  <c r="M73" i="4" s="1"/>
  <c r="M80" i="4" s="1"/>
  <c r="M91" i="4" s="1"/>
  <c r="L92" i="4"/>
  <c r="L93" i="4"/>
  <c r="L94" i="4"/>
  <c r="L95" i="4"/>
  <c r="L96" i="4"/>
  <c r="L97" i="4"/>
  <c r="L91" i="4"/>
  <c r="J91" i="4"/>
  <c r="J92" i="4"/>
  <c r="J93" i="4"/>
  <c r="J94" i="4"/>
  <c r="J95" i="4"/>
  <c r="J96" i="4"/>
  <c r="J97" i="4"/>
  <c r="G91" i="4"/>
  <c r="G93" i="4"/>
  <c r="G94" i="4"/>
  <c r="G95" i="4"/>
  <c r="G96" i="4"/>
  <c r="G97" i="4"/>
  <c r="G92" i="4"/>
  <c r="G98" i="4" l="1"/>
  <c r="J98" i="4"/>
  <c r="M98" i="4"/>
  <c r="L98" i="4"/>
  <c r="K28" i="2"/>
  <c r="H28" i="2"/>
  <c r="G28" i="2"/>
  <c r="F28" i="2"/>
  <c r="E28" i="2"/>
  <c r="P19" i="2"/>
  <c r="N24" i="2"/>
  <c r="H24" i="2"/>
  <c r="F24" i="2"/>
  <c r="D24" i="2"/>
  <c r="M12" i="2"/>
  <c r="L12" i="2"/>
  <c r="K12" i="2"/>
  <c r="J12" i="2"/>
  <c r="E12" i="2"/>
  <c r="D12" i="2"/>
  <c r="M32" i="1"/>
  <c r="N32" i="1"/>
  <c r="M31" i="1"/>
  <c r="N31" i="1"/>
  <c r="P5" i="2" l="1"/>
  <c r="P7" i="2"/>
  <c r="P11" i="2"/>
  <c r="P16" i="2"/>
  <c r="P18" i="2"/>
  <c r="I12" i="2"/>
  <c r="I24" i="2"/>
  <c r="P20" i="2"/>
  <c r="P22" i="2"/>
  <c r="P25" i="2"/>
  <c r="P31" i="2" s="1"/>
  <c r="J24" i="2"/>
  <c r="I28" i="2"/>
  <c r="G12" i="2"/>
  <c r="O12" i="2"/>
  <c r="K24" i="2"/>
  <c r="G24" i="2"/>
  <c r="O24" i="2"/>
  <c r="J28" i="2"/>
  <c r="F12" i="2"/>
  <c r="P4" i="2"/>
  <c r="P6" i="2"/>
  <c r="P8" i="2"/>
  <c r="P9" i="2"/>
  <c r="P10" i="2"/>
  <c r="L24" i="2"/>
  <c r="P17" i="2"/>
  <c r="H12" i="2"/>
  <c r="E24" i="2"/>
  <c r="M24" i="2"/>
  <c r="P21" i="2"/>
  <c r="P23" i="2"/>
  <c r="P26" i="2"/>
  <c r="P27" i="2"/>
  <c r="D28" i="2"/>
  <c r="P3" i="2"/>
  <c r="P15" i="2"/>
  <c r="N33" i="1"/>
  <c r="M33" i="1"/>
  <c r="P24" i="2" l="1"/>
  <c r="P28" i="2"/>
  <c r="P12" i="2"/>
  <c r="H31" i="1"/>
  <c r="P30" i="2" l="1"/>
  <c r="D32" i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<sst xmlns="http://schemas.openxmlformats.org/spreadsheetml/2006/main" count="879" uniqueCount="276">
  <si>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</si>
  <si>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</si>
  <si>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</si>
  <si>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</si>
  <si>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</si>
  <si>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</si>
  <si>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</si>
  <si>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</si>
  <si>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</si>
  <si>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</si>
  <si>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</si>
  <si>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</si>
  <si>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</si>
  <si>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</si>
  <si>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</si>
  <si>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</si>
  <si>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</si>
  <si>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</si>
  <si>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</si>
  <si>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</si>
  <si>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</si>
  <si>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</si>
  <si>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</si>
  <si>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</si>
  <si>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</si>
  <si>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</si>
  <si>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</si>
  <si>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</si>
  <si>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</si>
  <si>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</si>
  <si>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</si>
  <si>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</si>
  <si>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</si>
  <si>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</si>
  <si>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</si>
  <si>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</si>
  <si>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</si>
  <si>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772-006-49</t>
    <phoneticPr fontId="1" type="noConversion"/>
  </si>
  <si>
    <t>900-047-49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</si>
  <si>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</si>
  <si>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</si>
  <si>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</si>
  <si>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处置单位</t>
    <phoneticPr fontId="1" type="noConversion"/>
  </si>
  <si>
    <t>处置危废名称</t>
    <phoneticPr fontId="1" type="noConversion"/>
  </si>
  <si>
    <t>危废代码</t>
    <phoneticPr fontId="1" type="noConversion"/>
  </si>
  <si>
    <t>total</t>
    <phoneticPr fontId="1" type="noConversion"/>
  </si>
  <si>
    <t>南京卓越环保科技有限公司</t>
    <phoneticPr fontId="1" type="noConversion"/>
  </si>
  <si>
    <t>772-006-49</t>
    <phoneticPr fontId="1" type="noConversion"/>
  </si>
  <si>
    <t>900-041-49</t>
    <phoneticPr fontId="1" type="noConversion"/>
  </si>
  <si>
    <t>900-047-49</t>
    <phoneticPr fontId="1" type="noConversion"/>
  </si>
  <si>
    <t>900-039-49</t>
    <phoneticPr fontId="1" type="noConversion"/>
  </si>
  <si>
    <t>900-249-08</t>
    <phoneticPr fontId="1" type="noConversion"/>
  </si>
  <si>
    <t>废活性炭（生产）</t>
    <phoneticPr fontId="1" type="noConversion"/>
  </si>
  <si>
    <t>中环信（南京）环境服务有限公司</t>
    <phoneticPr fontId="1" type="noConversion"/>
  </si>
  <si>
    <t>污水处理污泥（吨）</t>
    <phoneticPr fontId="1" type="noConversion"/>
  </si>
  <si>
    <t>772-006-49</t>
  </si>
  <si>
    <t>沾染化学品废物（吨）</t>
    <phoneticPr fontId="1" type="noConversion"/>
  </si>
  <si>
    <t>实验室废液（吨）</t>
    <phoneticPr fontId="1" type="noConversion"/>
  </si>
  <si>
    <t>900-047-49</t>
  </si>
  <si>
    <t>废包装容器（吨）</t>
    <phoneticPr fontId="1" type="noConversion"/>
  </si>
  <si>
    <t>废活性炭（吨）</t>
    <phoneticPr fontId="1" type="noConversion"/>
  </si>
  <si>
    <t>废矿物油（吨）</t>
    <phoneticPr fontId="1" type="noConversion"/>
  </si>
  <si>
    <t>储罐废料（吨）</t>
    <phoneticPr fontId="1" type="noConversion"/>
  </si>
  <si>
    <t>滤渣（吨）</t>
    <phoneticPr fontId="1" type="noConversion"/>
  </si>
  <si>
    <t>废活性炭（生产）（吨）</t>
    <phoneticPr fontId="1" type="noConversion"/>
  </si>
  <si>
    <t>南京宁昆再生资源有限公司</t>
    <phoneticPr fontId="1" type="noConversion"/>
  </si>
  <si>
    <t>可清洗回收包装容器（只）</t>
    <phoneticPr fontId="1" type="noConversion"/>
  </si>
  <si>
    <t>江苏境具净环保科技有限公司</t>
    <phoneticPr fontId="1" type="noConversion"/>
  </si>
  <si>
    <t>废灯泡灯管（吨）</t>
    <phoneticPr fontId="1" type="noConversion"/>
  </si>
  <si>
    <t>900-023-49</t>
    <phoneticPr fontId="1" type="noConversion"/>
  </si>
  <si>
    <t>废电池（吨）</t>
    <phoneticPr fontId="1" type="noConversion"/>
  </si>
  <si>
    <t>900-052-31</t>
    <phoneticPr fontId="1" type="noConversion"/>
  </si>
  <si>
    <t>total</t>
    <phoneticPr fontId="1" type="noConversion"/>
  </si>
  <si>
    <t>总处置量</t>
    <phoneticPr fontId="1" type="noConversion"/>
  </si>
  <si>
    <t>吨</t>
    <phoneticPr fontId="1" type="noConversion"/>
  </si>
  <si>
    <t>只</t>
    <phoneticPr fontId="1" type="noConversion"/>
  </si>
  <si>
    <t>月份</t>
    <phoneticPr fontId="1" type="noConversion"/>
  </si>
  <si>
    <t>序号</t>
    <phoneticPr fontId="1" type="noConversion"/>
  </si>
  <si>
    <t>代码</t>
    <phoneticPr fontId="1" type="noConversion"/>
  </si>
  <si>
    <t>名称</t>
    <phoneticPr fontId="1" type="noConversion"/>
  </si>
  <si>
    <t>类别</t>
    <phoneticPr fontId="1" type="noConversion"/>
  </si>
  <si>
    <t>产生量（t）</t>
    <phoneticPr fontId="1" type="noConversion"/>
  </si>
  <si>
    <t>贮存量（t）</t>
    <phoneticPr fontId="1" type="noConversion"/>
  </si>
  <si>
    <t>委托利用方式</t>
    <phoneticPr fontId="1" type="noConversion"/>
  </si>
  <si>
    <t>委托利用数量（t）</t>
    <phoneticPr fontId="1" type="noConversion"/>
  </si>
  <si>
    <t>委托处置方式</t>
    <phoneticPr fontId="1" type="noConversion"/>
  </si>
  <si>
    <t>委托处置数量（t）</t>
    <phoneticPr fontId="1" type="noConversion"/>
  </si>
  <si>
    <t>SW59</t>
    <phoneticPr fontId="1" type="noConversion"/>
  </si>
  <si>
    <t>其他一般固废</t>
    <phoneticPr fontId="1" type="noConversion"/>
  </si>
  <si>
    <t>I</t>
    <phoneticPr fontId="1" type="noConversion"/>
  </si>
  <si>
    <t>/</t>
    <phoneticPr fontId="1" type="noConversion"/>
  </si>
  <si>
    <t>纯水制备过滤吸附材料</t>
    <phoneticPr fontId="1" type="noConversion"/>
  </si>
  <si>
    <t>SW59</t>
  </si>
  <si>
    <t>废旧金属</t>
    <phoneticPr fontId="1" type="noConversion"/>
  </si>
  <si>
    <t>废包装材料</t>
    <phoneticPr fontId="1" type="noConversion"/>
  </si>
  <si>
    <t>废旧托盘</t>
    <phoneticPr fontId="1" type="noConversion"/>
  </si>
  <si>
    <t>废纸筒、废纸等</t>
    <phoneticPr fontId="1" type="noConversion"/>
  </si>
  <si>
    <t>废塑料膜</t>
    <phoneticPr fontId="1" type="noConversion"/>
  </si>
  <si>
    <t>废包装袋</t>
    <phoneticPr fontId="1" type="noConversion"/>
  </si>
  <si>
    <t>其他一般固废</t>
  </si>
  <si>
    <t>/</t>
  </si>
  <si>
    <t>焚烧</t>
  </si>
  <si>
    <t>纯水制备过滤吸附材料</t>
  </si>
  <si>
    <t>分拣利用</t>
  </si>
  <si>
    <t>废纸筒、废纸等</t>
  </si>
  <si>
    <t>废塑料膜</t>
  </si>
  <si>
    <t>上年库存量t</t>
    <phoneticPr fontId="1" type="noConversion"/>
  </si>
  <si>
    <t>企业环保手续基本信息表</t>
    <phoneticPr fontId="1" type="noConversion"/>
  </si>
  <si>
    <t>序号</t>
  </si>
  <si>
    <t>项目名称</t>
  </si>
  <si>
    <t>立项文号</t>
    <phoneticPr fontId="1" type="noConversion"/>
  </si>
  <si>
    <t>环评批复文号</t>
    <phoneticPr fontId="1" type="noConversion"/>
  </si>
  <si>
    <t>环评批复日期</t>
    <phoneticPr fontId="1" type="noConversion"/>
  </si>
  <si>
    <t>批复单位</t>
    <phoneticPr fontId="1" type="noConversion"/>
  </si>
  <si>
    <t>验收文号</t>
  </si>
  <si>
    <t>验收批复日期</t>
    <phoneticPr fontId="1" type="noConversion"/>
  </si>
  <si>
    <t>备注</t>
  </si>
  <si>
    <t>10000吨/年羟乙基纤维素项目</t>
    <phoneticPr fontId="1" type="noConversion"/>
  </si>
  <si>
    <t>宁化管外[2006]63号</t>
  </si>
  <si>
    <t>苏环审[2009]100号</t>
  </si>
  <si>
    <t>江苏省环境保护厅</t>
    <phoneticPr fontId="1" type="noConversion"/>
  </si>
  <si>
    <t>苏环验[2012]110号</t>
  </si>
  <si>
    <t>已投用</t>
    <phoneticPr fontId="1" type="noConversion"/>
  </si>
  <si>
    <t>20000吨/年五月花项目</t>
    <phoneticPr fontId="1" type="noConversion"/>
  </si>
  <si>
    <r>
      <t>宁化管外[2010]31号</t>
    </r>
    <r>
      <rPr>
        <sz val="11"/>
        <color rgb="FF000000"/>
        <rFont val="等线"/>
        <family val="3"/>
        <charset val="134"/>
      </rPr>
      <t>　</t>
    </r>
  </si>
  <si>
    <t>宁环（分局）表复[2010]14号</t>
    <phoneticPr fontId="1" type="noConversion"/>
  </si>
  <si>
    <t>南京市环境保护局</t>
    <phoneticPr fontId="1" type="noConversion"/>
  </si>
  <si>
    <t>化环验复[2012]01号</t>
  </si>
  <si>
    <t>2015年已报备停产</t>
    <phoneticPr fontId="1" type="noConversion"/>
  </si>
  <si>
    <t>4000吨/年羟乙基纤维素扩产项目</t>
    <phoneticPr fontId="1" type="noConversion"/>
  </si>
  <si>
    <t>宁化安监备字[2015]2号</t>
  </si>
  <si>
    <t>宁环建[2013]7号</t>
  </si>
  <si>
    <t>宁环（园区）验[2017]9号</t>
  </si>
  <si>
    <t>药用辅料项目</t>
    <phoneticPr fontId="1" type="noConversion"/>
  </si>
  <si>
    <r>
      <t>宁化管外[2013]28号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</si>
  <si>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宁化环建复[2013]052号</t>
  </si>
  <si>
    <t>宁化环验复[2015]22号</t>
  </si>
  <si>
    <t>亚什兰化工（南京）有限公司新建备件房、固废库、污泥堆场、危废库项目</t>
  </si>
  <si>
    <r>
      <t>宁化环字[2014]76号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</si>
  <si>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宁化环建复[2014]48号</t>
  </si>
  <si>
    <t>宁化环验复[2016]26号</t>
  </si>
  <si>
    <t>药用辅料扩产项目</t>
    <phoneticPr fontId="1" type="noConversion"/>
  </si>
  <si>
    <r>
      <t>宁化管外[2015]34号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</si>
  <si>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宁化环建复[2015]82号</t>
  </si>
  <si>
    <t>自主验收</t>
    <phoneticPr fontId="1" type="noConversion"/>
  </si>
  <si>
    <t>亚什兰南京尾气处理改造项目</t>
  </si>
  <si>
    <r>
      <t xml:space="preserve"> 宁化管外[2015]54号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</si>
  <si>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宁化环建复[2016]14号</t>
  </si>
  <si>
    <t>宁化环验复[2017]3号</t>
  </si>
  <si>
    <t>场内物流仓储改造项目</t>
  </si>
  <si>
    <r>
      <t>宁化外管[2017]36号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</si>
  <si>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宁化环建复[2017]86号</t>
  </si>
  <si>
    <t>实验室及危险品库房废气治理项目</t>
  </si>
  <si>
    <t>宁新区管审备[2020]649号</t>
    <phoneticPr fontId="1" type="noConversion"/>
  </si>
  <si>
    <t>登记表备案号：201932011900000725</t>
    <phoneticPr fontId="1" type="noConversion"/>
  </si>
  <si>
    <t>污水处理站臭气收集治理项目</t>
  </si>
  <si>
    <t>登记表备案号：20203201000100000010</t>
    <phoneticPr fontId="1" type="noConversion"/>
  </si>
  <si>
    <t>EO储罐洗涤塔项目</t>
    <phoneticPr fontId="1" type="noConversion"/>
  </si>
  <si>
    <t>登记表备案号：202032011900000390</t>
    <phoneticPr fontId="1" type="noConversion"/>
  </si>
  <si>
    <t>10KV消防电泵项目</t>
    <phoneticPr fontId="1" type="noConversion"/>
  </si>
  <si>
    <t>登记表备案号：202032011900000412</t>
    <phoneticPr fontId="1" type="noConversion"/>
  </si>
  <si>
    <t>亚什兰化工（南京）有限公司污水除油脂项目</t>
    <phoneticPr fontId="1" type="noConversion"/>
  </si>
  <si>
    <t>宁新区管审备[2020]321号</t>
    <phoneticPr fontId="1" type="noConversion"/>
  </si>
  <si>
    <t>宁新区管审环表复【2020】165号</t>
    <phoneticPr fontId="1" type="noConversion"/>
  </si>
  <si>
    <t>南京市江北新区管理委员会行政审批局</t>
    <phoneticPr fontId="1" type="noConversion"/>
  </si>
  <si>
    <t>亚什兰化工地埋式污水管网明管改造项目</t>
    <phoneticPr fontId="1" type="noConversion"/>
  </si>
  <si>
    <t>登记表备案号：202132011900000024</t>
    <phoneticPr fontId="1" type="noConversion"/>
  </si>
  <si>
    <t>RTO改造项目</t>
    <phoneticPr fontId="1" type="noConversion"/>
  </si>
  <si>
    <t>登记表备案号：202132011900000080</t>
    <phoneticPr fontId="1" type="noConversion"/>
  </si>
  <si>
    <t>260吨/年植物功能性材料项目</t>
    <phoneticPr fontId="1" type="noConversion"/>
  </si>
  <si>
    <t>宁新区管审备（2021）470号</t>
    <phoneticPr fontId="1" type="noConversion"/>
  </si>
  <si>
    <t>宁新区管审环表复【2022】131号</t>
    <phoneticPr fontId="1" type="noConversion"/>
  </si>
  <si>
    <t>新建一般工业固废库项目</t>
    <phoneticPr fontId="1" type="noConversion"/>
  </si>
  <si>
    <t>不纳入环评</t>
    <phoneticPr fontId="1" type="noConversion"/>
  </si>
  <si>
    <t>验收后变动分析</t>
    <phoneticPr fontId="1" type="noConversion"/>
  </si>
  <si>
    <t>新增丙酮冷却器项目</t>
    <phoneticPr fontId="1" type="noConversion"/>
  </si>
  <si>
    <t>宁新区管审备（2024）306号</t>
    <phoneticPr fontId="1" type="noConversion"/>
  </si>
  <si>
    <t>宁新区管审环表复[2024]71号</t>
    <phoneticPr fontId="1" type="noConversion"/>
  </si>
  <si>
    <t>在建</t>
    <phoneticPr fontId="1" type="noConversion"/>
  </si>
  <si>
    <t>植物功能性材料生产工艺调整及生产用酸存储技改项目</t>
    <phoneticPr fontId="1" type="noConversion"/>
  </si>
  <si>
    <t>宁新区管审备（2024）923号</t>
    <phoneticPr fontId="1" type="noConversion"/>
  </si>
  <si>
    <t>宁新区管审环表复【2024】98号</t>
    <phoneticPr fontId="1" type="noConversion"/>
  </si>
  <si>
    <t>全厂固废一览表</t>
    <phoneticPr fontId="1" type="noConversion"/>
  </si>
  <si>
    <t>固废名称</t>
  </si>
  <si>
    <t>产生工序</t>
  </si>
  <si>
    <t>形态</t>
  </si>
  <si>
    <t>废物类型</t>
  </si>
  <si>
    <t>废物代码</t>
  </si>
  <si>
    <t>特性</t>
    <phoneticPr fontId="1" type="noConversion"/>
  </si>
  <si>
    <t>环评年产生量t</t>
    <phoneticPr fontId="1" type="noConversion"/>
  </si>
  <si>
    <t>贮存位置</t>
    <phoneticPr fontId="1" type="noConversion"/>
  </si>
  <si>
    <t>处理方式</t>
  </si>
  <si>
    <t>一般工业固废</t>
  </si>
  <si>
    <t>废包装材料</t>
  </si>
  <si>
    <t>产品原料包装材料（牛皮纸、塑料膜、废包装袋、废旧托盘等）</t>
  </si>
  <si>
    <t>固态</t>
  </si>
  <si>
    <t>一般固废库</t>
    <phoneticPr fontId="1" type="noConversion"/>
  </si>
  <si>
    <t>委托一般固废单位处理</t>
  </si>
  <si>
    <t>纯水制备（废石英砂、纯水制备离子交换树脂）</t>
  </si>
  <si>
    <t>废旧金属</t>
  </si>
  <si>
    <t>设备维修等</t>
  </si>
  <si>
    <t>设备维修等（废保温材料、滤袋等废旧物资）</t>
  </si>
  <si>
    <t>危险废物</t>
  </si>
  <si>
    <t>沾染化学品废物</t>
  </si>
  <si>
    <t>包装、防护用品、取样料等</t>
  </si>
  <si>
    <t>HW49</t>
  </si>
  <si>
    <t>毒性</t>
  </si>
  <si>
    <t>危废库</t>
    <phoneticPr fontId="1" type="noConversion"/>
  </si>
  <si>
    <t>委托有资质单位处置</t>
  </si>
  <si>
    <t>可清洗回收包装容器</t>
  </si>
  <si>
    <t>投料、原料包装</t>
  </si>
  <si>
    <t>污泥库</t>
    <phoneticPr fontId="1" type="noConversion"/>
  </si>
  <si>
    <t>滤渣</t>
  </si>
  <si>
    <t>BIO生产装置过滤</t>
    <phoneticPr fontId="1" type="noConversion"/>
  </si>
  <si>
    <t>废活性炭</t>
  </si>
  <si>
    <t>废气处理</t>
  </si>
  <si>
    <t>废活性炭（生产）</t>
  </si>
  <si>
    <t>植物功能性材料装置脱色过程</t>
  </si>
  <si>
    <t>实验室废液</t>
  </si>
  <si>
    <t>实验室分析、在线设备分析废液</t>
  </si>
  <si>
    <t>液态</t>
  </si>
  <si>
    <t>毒性、易燃性、反应性、腐蚀性</t>
  </si>
  <si>
    <t>污水处理污泥</t>
  </si>
  <si>
    <t>废水处理</t>
  </si>
  <si>
    <t>废矿物油</t>
  </si>
  <si>
    <t>设备维修</t>
  </si>
  <si>
    <t>HW08</t>
  </si>
  <si>
    <t>毒性、易燃</t>
  </si>
  <si>
    <t>废灯泡、灯管</t>
  </si>
  <si>
    <t>照明</t>
  </si>
  <si>
    <t>HW29</t>
  </si>
  <si>
    <t>废包装容器</t>
  </si>
  <si>
    <t>储罐废料</t>
  </si>
  <si>
    <t>储罐</t>
  </si>
  <si>
    <r>
      <t>固态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液态</t>
    </r>
  </si>
  <si>
    <t>废电池</t>
  </si>
  <si>
    <r>
      <t>叉车、</t>
    </r>
    <r>
      <rPr>
        <sz val="10.5"/>
        <color theme="1"/>
        <rFont val="Times New Roman"/>
        <family val="1"/>
      </rPr>
      <t>UPS</t>
    </r>
    <r>
      <rPr>
        <sz val="10.5"/>
        <color theme="1"/>
        <rFont val="宋体"/>
        <family val="3"/>
        <charset val="134"/>
      </rPr>
      <t>电池更换</t>
    </r>
  </si>
  <si>
    <t>毒性、腐蚀性</t>
  </si>
  <si>
    <t>固废贮存设施清单</t>
    <phoneticPr fontId="1" type="noConversion"/>
  </si>
  <si>
    <t>设施名称</t>
    <phoneticPr fontId="1" type="noConversion"/>
  </si>
  <si>
    <t>设施编号</t>
    <phoneticPr fontId="1" type="noConversion"/>
  </si>
  <si>
    <t>设施类型</t>
    <phoneticPr fontId="1" type="noConversion"/>
  </si>
  <si>
    <t>位置</t>
    <phoneticPr fontId="1" type="noConversion"/>
  </si>
  <si>
    <t>面积（m2）</t>
    <phoneticPr fontId="1" type="noConversion"/>
  </si>
  <si>
    <t>经度</t>
    <phoneticPr fontId="1" type="noConversion"/>
  </si>
  <si>
    <t>纬度</t>
    <phoneticPr fontId="1" type="noConversion"/>
  </si>
  <si>
    <t>其他一般工业固废库</t>
    <phoneticPr fontId="1" type="noConversion"/>
  </si>
  <si>
    <t>TS001</t>
    <phoneticPr fontId="1" type="noConversion"/>
  </si>
  <si>
    <t>自行贮存设施</t>
    <phoneticPr fontId="1" type="noConversion"/>
  </si>
  <si>
    <t>118度 49分 18.05秒</t>
  </si>
  <si>
    <t>32度 17分 1.28秒</t>
  </si>
  <si>
    <t>危废库房</t>
    <phoneticPr fontId="1" type="noConversion"/>
  </si>
  <si>
    <t>TS002</t>
    <phoneticPr fontId="1" type="noConversion"/>
  </si>
  <si>
    <t>118度 49分 12.72秒</t>
  </si>
  <si>
    <t>32度 17分 0.60秒</t>
  </si>
  <si>
    <t>污泥库房</t>
    <phoneticPr fontId="1" type="noConversion"/>
  </si>
  <si>
    <t>TS003</t>
    <phoneticPr fontId="1" type="noConversion"/>
  </si>
  <si>
    <t>118度 49分 16.43秒</t>
  </si>
  <si>
    <t>32度 17分 0.74秒</t>
  </si>
  <si>
    <t>一般工业固废库（可回收）</t>
    <phoneticPr fontId="1" type="noConversion"/>
  </si>
  <si>
    <t>TS004</t>
    <phoneticPr fontId="1" type="noConversion"/>
  </si>
  <si>
    <t>118度 49分 17.40秒</t>
  </si>
  <si>
    <t>32度 17分 1.00秒</t>
  </si>
  <si>
    <t>一般工业固体废物月度汇总表（ 2025年）</t>
    <phoneticPr fontId="1" type="noConversion"/>
  </si>
  <si>
    <t>2024年底库存量</t>
    <phoneticPr fontId="1" type="noConversion"/>
  </si>
  <si>
    <t>2025年危废产生、处置及库存统计表</t>
    <phoneticPr fontId="1" type="noConversion"/>
  </si>
  <si>
    <t>2025危险废物处置去向统计表</t>
    <phoneticPr fontId="1" type="noConversion"/>
  </si>
  <si>
    <t>毒性</t>
    <phoneticPr fontId="1" type="noConversion"/>
  </si>
  <si>
    <t>HW31</t>
    <phoneticPr fontId="1" type="noConversion"/>
  </si>
  <si>
    <t>HW49</t>
    <phoneticPr fontId="1" type="noConversion"/>
  </si>
  <si>
    <t>0</t>
  </si>
  <si>
    <t>2025全年</t>
    <phoneticPr fontId="1" type="noConversion"/>
  </si>
  <si>
    <t>年总产生量</t>
    <phoneticPr fontId="1" type="noConversion"/>
  </si>
  <si>
    <t>贮存量</t>
    <phoneticPr fontId="1" type="noConversion"/>
  </si>
  <si>
    <t>委托利用数量</t>
    <phoneticPr fontId="1" type="noConversion"/>
  </si>
  <si>
    <t>委托处置数量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</si>
</sst>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.000000"/>
    <numFmt numFmtId="178" formatCode="0_);[Red]\(0\)"/>
    <numFmt numFmtId="179" formatCode="0.000"/>
    <numFmt numFmtId="180" formatCode="0.000_ "/>
  </numFmts>
  <fonts count="3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  <font>
      <sz val="18"/>
      <color theme="1"/>
      <name val="思源黑体 CN Light"/>
      <family val="2"/>
      <charset val="134"/>
    </font>
    <font>
      <sz val="11"/>
      <color theme="1"/>
      <name val="思源黑体 CN Light"/>
      <family val="2"/>
      <charset val="134"/>
    </font>
    <font>
      <sz val="11"/>
      <name val="思源黑体 CN Light"/>
      <family val="2"/>
      <charset val="134"/>
    </font>
    <font>
      <sz val="11"/>
      <color rgb="FFFF0000"/>
      <name val="思源黑体 CN Light"/>
      <family val="2"/>
      <charset val="134"/>
    </font>
    <font>
      <b/>
      <sz val="11"/>
      <color rgb="FFFF0000"/>
      <name val="思源黑体 CN Light"/>
      <family val="2"/>
      <charset val="134"/>
    </font>
    <font>
      <b/>
      <sz val="11"/>
      <name val="思源黑体 CN Light"/>
      <family val="2"/>
      <charset val="134"/>
    </font>
    <font>
      <sz val="20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4"/>
      <color theme="1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b/>
      <sz val="18"/>
      <color theme="1"/>
      <name val="等线"/>
      <family val="3"/>
      <charset val="134"/>
      <scheme val="minor"/>
    </font>
    <font>
      <b/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color rgb="FF000000"/>
      <name val="宋体"/>
      <family val="1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8"/>
      <color theme="1"/>
      <name val="等线"/>
      <family val="2"/>
      <scheme val="minor"/>
    </font>
    <font>
      <sz val="11"/>
      <color rgb="FF333333"/>
      <name val="思源黑体 CN Light"/>
      <family val="2"/>
      <charset val="134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47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" fontId="13" fillId="5" borderId="5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14" fontId="4" fillId="5" borderId="1" xfId="2" applyNumberForma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30" fillId="10" borderId="16" xfId="0" applyFont="1" applyFill="1" applyBorder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7" fillId="9" borderId="2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17" fontId="0" fillId="11" borderId="13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79" fontId="0" fillId="11" borderId="1" xfId="0" applyNumberForma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179" fontId="0" fillId="11" borderId="16" xfId="0" applyNumberFormat="1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</cellXfs>
  <cellStyles count="3">
    <cellStyle name="Hyperlink 2" xfId="1" xr:uid="{09B2FD75-47F2-48F4-A8F1-DA5E63440CB5}"/>
    <cellStyle name="Normal" xfId="0" builtinId="0"/>
    <cellStyle name="Normal 3" xfId="2" xr:uid="{6B2A73D4-5591-4C65-930C-98ABF4DA0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&#29615;&#20445;&#25163;&#32493;&#25991;&#20214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DB340-55B6-4CB7-9555-6F0E207A1819}">
  <sheetPr>
    <pageSetUpPr fitToPage="1"/>
  </sheetPr>
  <dimension ref="A1:I21"/>
  <sheetViews>
    <sheetView tabSelected="1" zoomScale="70" zoomScaleNormal="70" workbookViewId="0">
      <pane ySplit="2" topLeftCell="A3" activePane="bottomLeft" state="frozen"/>
      <selection pane="bottomLeft" activeCell="E14" sqref="E14"/>
    </sheetView>
  </sheetViews>
  <sheetFormatPr defaultColWidth="8.25" defaultRowHeight="14" x14ac:dyDescent="0.3"/>
  <cols>
    <col min="1" max="1" width="7.25" style="49" customWidth="1"/>
    <col min="2" max="2" width="36.25" style="52" customWidth="1"/>
    <col min="3" max="3" width="25.1640625" style="52" customWidth="1"/>
    <col min="4" max="4" width="30.1640625" style="52" customWidth="1"/>
    <col min="5" max="5" width="13.6640625" style="49" customWidth="1"/>
    <col min="6" max="6" width="35.6640625" style="49" customWidth="1"/>
    <col min="7" max="7" width="24.5" style="49" customWidth="1"/>
    <col min="8" max="8" width="13.6640625" style="49" customWidth="1"/>
    <col min="9" max="9" width="18.83203125" style="49" customWidth="1"/>
    <col min="10" max="16384" width="8.25" style="49"/>
  </cols>
  <sheetData>
    <row r="1" spans="1:9" ht="34.25" customHeight="1" x14ac:dyDescent="0.3">
      <c r="A1" s="90" t="s">
        <v>107</v>
      </c>
      <c r="B1" s="90"/>
      <c r="C1" s="90"/>
      <c r="D1" s="90"/>
      <c r="E1" s="90"/>
      <c r="F1" s="90"/>
      <c r="G1" s="90"/>
      <c r="H1" s="90"/>
      <c r="I1" s="90"/>
    </row>
    <row r="2" spans="1:9" s="52" customFormat="1" ht="19" customHeight="1" x14ac:dyDescent="0.3">
      <c r="A2" s="50" t="s">
        <v>108</v>
      </c>
      <c r="B2" s="51" t="s">
        <v>109</v>
      </c>
      <c r="C2" s="51" t="s">
        <v>110</v>
      </c>
      <c r="D2" s="51" t="s">
        <v>111</v>
      </c>
      <c r="E2" s="51" t="s">
        <v>112</v>
      </c>
      <c r="F2" s="51" t="s">
        <v>113</v>
      </c>
      <c r="G2" s="51" t="s">
        <v>114</v>
      </c>
      <c r="H2" s="51" t="s">
        <v>115</v>
      </c>
      <c r="I2" s="51" t="s">
        <v>116</v>
      </c>
    </row>
    <row r="3" spans="1:9" s="52" customFormat="1" ht="19" customHeight="1" x14ac:dyDescent="0.3">
      <c r="A3" s="53">
        <v>1</v>
      </c>
      <c r="B3" s="54" t="s">
        <v>117</v>
      </c>
      <c r="C3" s="55" t="s">
        <v>118</v>
      </c>
      <c r="D3" s="56" t="s">
        <v>119</v>
      </c>
      <c r="E3" s="57">
        <v>39986</v>
      </c>
      <c r="F3" s="57" t="s">
        <v>120</v>
      </c>
      <c r="G3" s="54" t="s">
        <v>121</v>
      </c>
      <c r="H3" s="57">
        <v>41248</v>
      </c>
      <c r="I3" s="54" t="s">
        <v>122</v>
      </c>
    </row>
    <row r="4" spans="1:9" s="52" customFormat="1" ht="19" customHeight="1" x14ac:dyDescent="0.3">
      <c r="A4" s="53">
        <v>2</v>
      </c>
      <c r="B4" s="54" t="s">
        <v>123</v>
      </c>
      <c r="C4" s="58" t="s">
        <v>124</v>
      </c>
      <c r="D4" s="59" t="s">
        <v>125</v>
      </c>
      <c r="E4" s="60">
        <v>40418</v>
      </c>
      <c r="F4" s="60" t="s">
        <v>126</v>
      </c>
      <c r="G4" s="59" t="s">
        <v>127</v>
      </c>
      <c r="H4" s="60">
        <v>41200</v>
      </c>
      <c r="I4" s="59" t="s">
        <v>128</v>
      </c>
    </row>
    <row r="5" spans="1:9" s="52" customFormat="1" ht="19" customHeight="1" x14ac:dyDescent="0.3">
      <c r="A5" s="53">
        <v>3</v>
      </c>
      <c r="B5" s="54" t="s">
        <v>129</v>
      </c>
      <c r="C5" s="55" t="s">
        <v>130</v>
      </c>
      <c r="D5" s="56" t="s">
        <v>131</v>
      </c>
      <c r="E5" s="57">
        <v>41302</v>
      </c>
      <c r="F5" s="60" t="s">
        <v>126</v>
      </c>
      <c r="G5" s="54" t="s">
        <v>132</v>
      </c>
      <c r="H5" s="57">
        <v>42807</v>
      </c>
      <c r="I5" s="54" t="s">
        <v>122</v>
      </c>
    </row>
    <row r="6" spans="1:9" s="52" customFormat="1" ht="19" customHeight="1" x14ac:dyDescent="0.3">
      <c r="A6" s="53">
        <v>4</v>
      </c>
      <c r="B6" s="54" t="s">
        <v>133</v>
      </c>
      <c r="C6" s="55" t="s">
        <v>134</v>
      </c>
      <c r="D6" s="56" t="s">
        <v>135</v>
      </c>
      <c r="E6" s="57">
        <v>41484</v>
      </c>
      <c r="F6" s="57" t="s">
        <v>126</v>
      </c>
      <c r="G6" s="54" t="s">
        <v>136</v>
      </c>
      <c r="H6" s="57">
        <v>42173</v>
      </c>
      <c r="I6" s="54" t="s">
        <v>122</v>
      </c>
    </row>
    <row r="7" spans="1:9" s="52" customFormat="1" ht="52.5" customHeight="1" x14ac:dyDescent="0.3">
      <c r="A7" s="53">
        <v>5</v>
      </c>
      <c r="B7" s="54" t="s">
        <v>137</v>
      </c>
      <c r="C7" s="55" t="s">
        <v>138</v>
      </c>
      <c r="D7" s="56" t="s">
        <v>139</v>
      </c>
      <c r="E7" s="57">
        <v>41992</v>
      </c>
      <c r="F7" s="57" t="s">
        <v>126</v>
      </c>
      <c r="G7" s="54" t="s">
        <v>140</v>
      </c>
      <c r="H7" s="57">
        <v>42585</v>
      </c>
      <c r="I7" s="54" t="s">
        <v>122</v>
      </c>
    </row>
    <row r="8" spans="1:9" s="52" customFormat="1" ht="19" customHeight="1" x14ac:dyDescent="0.3">
      <c r="A8" s="53">
        <v>6</v>
      </c>
      <c r="B8" s="54" t="s">
        <v>141</v>
      </c>
      <c r="C8" s="55" t="s">
        <v>142</v>
      </c>
      <c r="D8" s="56" t="s">
        <v>143</v>
      </c>
      <c r="E8" s="57">
        <v>42271</v>
      </c>
      <c r="F8" s="57" t="s">
        <v>126</v>
      </c>
      <c r="G8" s="54" t="s">
        <v>144</v>
      </c>
      <c r="H8" s="57">
        <v>44407</v>
      </c>
      <c r="I8" s="54" t="s">
        <v>122</v>
      </c>
    </row>
    <row r="9" spans="1:9" s="52" customFormat="1" ht="19" customHeight="1" x14ac:dyDescent="0.3">
      <c r="A9" s="53">
        <v>7</v>
      </c>
      <c r="B9" s="54" t="s">
        <v>145</v>
      </c>
      <c r="C9" s="55" t="s">
        <v>146</v>
      </c>
      <c r="D9" s="56" t="s">
        <v>147</v>
      </c>
      <c r="E9" s="57">
        <v>42425</v>
      </c>
      <c r="F9" s="57" t="s">
        <v>126</v>
      </c>
      <c r="G9" s="54" t="s">
        <v>148</v>
      </c>
      <c r="H9" s="57">
        <v>42740</v>
      </c>
      <c r="I9" s="54" t="s">
        <v>122</v>
      </c>
    </row>
    <row r="10" spans="1:9" s="52" customFormat="1" ht="19" customHeight="1" x14ac:dyDescent="0.3">
      <c r="A10" s="53">
        <v>8</v>
      </c>
      <c r="B10" s="54" t="s">
        <v>149</v>
      </c>
      <c r="C10" s="55" t="s">
        <v>150</v>
      </c>
      <c r="D10" s="56" t="s">
        <v>151</v>
      </c>
      <c r="E10" s="57">
        <v>42977</v>
      </c>
      <c r="F10" s="57" t="s">
        <v>126</v>
      </c>
      <c r="G10" s="54" t="s">
        <v>144</v>
      </c>
      <c r="H10" s="57">
        <v>44379</v>
      </c>
      <c r="I10" s="54" t="s">
        <v>122</v>
      </c>
    </row>
    <row r="11" spans="1:9" s="52" customFormat="1" ht="28.5" customHeight="1" x14ac:dyDescent="0.3">
      <c r="A11" s="53">
        <v>9</v>
      </c>
      <c r="B11" s="54" t="s">
        <v>152</v>
      </c>
      <c r="C11" s="55" t="s">
        <v>153</v>
      </c>
      <c r="D11" s="61" t="s">
        <v>154</v>
      </c>
      <c r="E11" s="57">
        <v>43795</v>
      </c>
      <c r="F11" s="57" t="s">
        <v>90</v>
      </c>
      <c r="G11" s="54" t="s">
        <v>90</v>
      </c>
      <c r="H11" s="57" t="s">
        <v>90</v>
      </c>
      <c r="I11" s="54" t="s">
        <v>122</v>
      </c>
    </row>
    <row r="12" spans="1:9" s="52" customFormat="1" ht="29" customHeight="1" x14ac:dyDescent="0.3">
      <c r="A12" s="53">
        <v>10</v>
      </c>
      <c r="B12" s="54" t="s">
        <v>155</v>
      </c>
      <c r="C12" s="55" t="s">
        <v>90</v>
      </c>
      <c r="D12" s="61" t="s">
        <v>156</v>
      </c>
      <c r="E12" s="57">
        <v>43931</v>
      </c>
      <c r="F12" s="57" t="s">
        <v>90</v>
      </c>
      <c r="G12" s="54" t="s">
        <v>90</v>
      </c>
      <c r="H12" s="57" t="s">
        <v>90</v>
      </c>
      <c r="I12" s="54" t="s">
        <v>122</v>
      </c>
    </row>
    <row r="13" spans="1:9" ht="34" customHeight="1" x14ac:dyDescent="0.3">
      <c r="A13" s="53">
        <v>11</v>
      </c>
      <c r="B13" s="54" t="s">
        <v>157</v>
      </c>
      <c r="C13" s="54" t="s">
        <v>90</v>
      </c>
      <c r="D13" s="56" t="s">
        <v>158</v>
      </c>
      <c r="E13" s="62">
        <v>44021</v>
      </c>
      <c r="F13" s="62" t="s">
        <v>90</v>
      </c>
      <c r="G13" s="63" t="s">
        <v>90</v>
      </c>
      <c r="H13" s="63" t="s">
        <v>90</v>
      </c>
      <c r="I13" s="63" t="s">
        <v>122</v>
      </c>
    </row>
    <row r="14" spans="1:9" ht="27" customHeight="1" x14ac:dyDescent="0.3">
      <c r="A14" s="53">
        <v>12</v>
      </c>
      <c r="B14" s="54" t="s">
        <v>159</v>
      </c>
      <c r="C14" s="54" t="s">
        <v>90</v>
      </c>
      <c r="D14" s="56" t="s">
        <v>160</v>
      </c>
      <c r="E14" s="62">
        <v>44040</v>
      </c>
      <c r="F14" s="62" t="s">
        <v>90</v>
      </c>
      <c r="G14" s="63" t="s">
        <v>90</v>
      </c>
      <c r="H14" s="63" t="s">
        <v>90</v>
      </c>
      <c r="I14" s="63" t="s">
        <v>122</v>
      </c>
    </row>
    <row r="15" spans="1:9" ht="30" customHeight="1" x14ac:dyDescent="0.3">
      <c r="A15" s="53">
        <v>13</v>
      </c>
      <c r="B15" s="54" t="s">
        <v>161</v>
      </c>
      <c r="C15" s="54" t="s">
        <v>162</v>
      </c>
      <c r="D15" s="56" t="s">
        <v>163</v>
      </c>
      <c r="E15" s="62">
        <v>44196</v>
      </c>
      <c r="F15" s="62" t="s">
        <v>164</v>
      </c>
      <c r="G15" s="63" t="s">
        <v>144</v>
      </c>
      <c r="H15" s="62">
        <v>44505</v>
      </c>
      <c r="I15" s="63" t="s">
        <v>122</v>
      </c>
    </row>
    <row r="16" spans="1:9" ht="30" customHeight="1" x14ac:dyDescent="0.3">
      <c r="A16" s="53">
        <v>14</v>
      </c>
      <c r="B16" s="54" t="s">
        <v>165</v>
      </c>
      <c r="C16" s="54" t="s">
        <v>90</v>
      </c>
      <c r="D16" s="56" t="s">
        <v>166</v>
      </c>
      <c r="E16" s="62">
        <v>44214</v>
      </c>
      <c r="F16" s="62" t="s">
        <v>90</v>
      </c>
      <c r="G16" s="63" t="s">
        <v>90</v>
      </c>
      <c r="H16" s="63" t="s">
        <v>90</v>
      </c>
      <c r="I16" s="63" t="s">
        <v>122</v>
      </c>
    </row>
    <row r="17" spans="1:9" ht="27.5" customHeight="1" x14ac:dyDescent="0.3">
      <c r="A17" s="53">
        <v>15</v>
      </c>
      <c r="B17" s="54" t="s">
        <v>167</v>
      </c>
      <c r="C17" s="54" t="s">
        <v>90</v>
      </c>
      <c r="D17" s="56" t="s">
        <v>168</v>
      </c>
      <c r="E17" s="62">
        <v>44258</v>
      </c>
      <c r="F17" s="62" t="s">
        <v>90</v>
      </c>
      <c r="G17" s="63" t="s">
        <v>90</v>
      </c>
      <c r="H17" s="63"/>
      <c r="I17" s="63" t="s">
        <v>122</v>
      </c>
    </row>
    <row r="18" spans="1:9" ht="24.5" customHeight="1" x14ac:dyDescent="0.3">
      <c r="A18" s="53">
        <v>16</v>
      </c>
      <c r="B18" s="54" t="s">
        <v>169</v>
      </c>
      <c r="C18" s="54" t="s">
        <v>170</v>
      </c>
      <c r="D18" s="54" t="s">
        <v>171</v>
      </c>
      <c r="E18" s="62">
        <v>44896</v>
      </c>
      <c r="F18" s="62" t="s">
        <v>164</v>
      </c>
      <c r="G18" s="63" t="s">
        <v>144</v>
      </c>
      <c r="H18" s="62">
        <v>45390</v>
      </c>
      <c r="I18" s="63" t="s">
        <v>122</v>
      </c>
    </row>
    <row r="19" spans="1:9" ht="19.5" customHeight="1" x14ac:dyDescent="0.3">
      <c r="A19" s="53">
        <v>17</v>
      </c>
      <c r="B19" s="54" t="s">
        <v>172</v>
      </c>
      <c r="C19" s="54"/>
      <c r="D19" s="54" t="s">
        <v>173</v>
      </c>
      <c r="E19" s="63"/>
      <c r="F19" s="63"/>
      <c r="G19" s="63" t="s">
        <v>174</v>
      </c>
      <c r="H19" s="62">
        <v>45313</v>
      </c>
      <c r="I19" s="63" t="s">
        <v>122</v>
      </c>
    </row>
    <row r="20" spans="1:9" ht="22" customHeight="1" x14ac:dyDescent="0.3">
      <c r="A20" s="53">
        <v>18</v>
      </c>
      <c r="B20" s="54" t="s">
        <v>175</v>
      </c>
      <c r="C20" s="54" t="s">
        <v>176</v>
      </c>
      <c r="D20" s="54" t="s">
        <v>177</v>
      </c>
      <c r="E20" s="62">
        <v>45516</v>
      </c>
      <c r="F20" s="62" t="s">
        <v>164</v>
      </c>
      <c r="G20" s="63"/>
      <c r="H20" s="63"/>
      <c r="I20" s="63" t="s">
        <v>178</v>
      </c>
    </row>
    <row r="21" spans="1:9" ht="28" x14ac:dyDescent="0.3">
      <c r="A21" s="54">
        <v>19</v>
      </c>
      <c r="B21" s="64" t="s">
        <v>179</v>
      </c>
      <c r="C21" s="64" t="s">
        <v>180</v>
      </c>
      <c r="D21" s="64" t="s">
        <v>181</v>
      </c>
      <c r="E21" s="65">
        <v>45618</v>
      </c>
      <c r="F21" s="66" t="s">
        <v>164</v>
      </c>
      <c r="G21" s="44" t="s">
        <v>144</v>
      </c>
      <c r="H21" s="62">
        <v>45875</v>
      </c>
      <c r="I21" s="67" t="s">
        <v>122</v>
      </c>
    </row>
  </sheetData>
  <mergeCells count="1">
    <mergeCell ref="A1:I1"/>
  </mergeCells>
  <phoneticPr fontId="1" type="noConversion"/>
  <hyperlinks>
    <hyperlink ref="A1:I1" r:id="rId1" display="企业环保手续基本信息表" xr:uid="{7BC93863-A12D-4C22-8AD0-EB718EA921F1}"/>
  </hyperlinks>
  <pageMargins left="0.69930555555555596" right="0.69930555555555596" top="0.75" bottom="0.75" header="0.3" footer="0.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8DCD-36A2-431F-8636-419A56506776}">
  <dimension ref="A1:K18"/>
  <sheetViews>
    <sheetView workbookViewId="0">
      <pane ySplit="2" topLeftCell="A10" activePane="bottomLeft" state="frozen"/>
      <selection pane="bottomLeft" activeCell="G18" sqref="G18"/>
    </sheetView>
  </sheetViews>
  <sheetFormatPr defaultRowHeight="14" x14ac:dyDescent="0.3"/>
  <cols>
    <col min="1" max="1" width="4.58203125" customWidth="1"/>
    <col min="2" max="2" width="5" customWidth="1"/>
    <col min="3" max="3" width="20.58203125" customWidth="1"/>
    <col min="4" max="4" width="37.83203125" customWidth="1"/>
    <col min="5" max="5" width="6.4140625" customWidth="1"/>
    <col min="6" max="6" width="7.6640625" customWidth="1"/>
    <col min="7" max="7" width="10.9140625" customWidth="1"/>
    <col min="8" max="8" width="13.83203125" customWidth="1"/>
    <col min="9" max="9" width="8.9140625" customWidth="1"/>
    <col min="10" max="10" width="14.4140625" customWidth="1"/>
    <col min="11" max="11" width="19.08203125" customWidth="1"/>
  </cols>
  <sheetData>
    <row r="1" spans="1:11" ht="38" customHeight="1" thickBot="1" x14ac:dyDescent="0.35">
      <c r="A1" s="91" t="s">
        <v>182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7" customHeight="1" x14ac:dyDescent="0.3">
      <c r="A2" s="68" t="s">
        <v>108</v>
      </c>
      <c r="B2" s="92" t="s">
        <v>183</v>
      </c>
      <c r="C2" s="92"/>
      <c r="D2" s="69" t="s">
        <v>184</v>
      </c>
      <c r="E2" s="69" t="s">
        <v>185</v>
      </c>
      <c r="F2" s="69" t="s">
        <v>186</v>
      </c>
      <c r="G2" s="69" t="s">
        <v>187</v>
      </c>
      <c r="H2" s="69" t="s">
        <v>188</v>
      </c>
      <c r="I2" s="69" t="s">
        <v>189</v>
      </c>
      <c r="J2" s="69" t="s">
        <v>190</v>
      </c>
      <c r="K2" s="70" t="s">
        <v>191</v>
      </c>
    </row>
    <row r="3" spans="1:11" ht="28.5" customHeight="1" x14ac:dyDescent="0.3">
      <c r="A3" s="71">
        <v>1</v>
      </c>
      <c r="B3" s="93" t="s">
        <v>192</v>
      </c>
      <c r="C3" s="72" t="s">
        <v>193</v>
      </c>
      <c r="D3" s="72" t="s">
        <v>194</v>
      </c>
      <c r="E3" s="72" t="s">
        <v>195</v>
      </c>
      <c r="F3" s="73" t="s">
        <v>92</v>
      </c>
      <c r="G3" s="74" t="s">
        <v>100</v>
      </c>
      <c r="H3" s="74" t="s">
        <v>100</v>
      </c>
      <c r="I3" s="74">
        <v>80</v>
      </c>
      <c r="J3" s="75" t="s">
        <v>196</v>
      </c>
      <c r="K3" s="94" t="s">
        <v>197</v>
      </c>
    </row>
    <row r="4" spans="1:11" ht="28.5" customHeight="1" x14ac:dyDescent="0.3">
      <c r="A4" s="71">
        <v>2</v>
      </c>
      <c r="B4" s="93"/>
      <c r="C4" s="72" t="s">
        <v>102</v>
      </c>
      <c r="D4" s="76" t="s">
        <v>198</v>
      </c>
      <c r="E4" s="76" t="s">
        <v>195</v>
      </c>
      <c r="F4" s="77" t="s">
        <v>92</v>
      </c>
      <c r="G4" s="74" t="s">
        <v>100</v>
      </c>
      <c r="H4" s="74" t="s">
        <v>100</v>
      </c>
      <c r="I4" s="74">
        <v>4</v>
      </c>
      <c r="J4" s="75" t="s">
        <v>196</v>
      </c>
      <c r="K4" s="94"/>
    </row>
    <row r="5" spans="1:11" ht="28.5" customHeight="1" x14ac:dyDescent="0.3">
      <c r="A5" s="71">
        <v>3</v>
      </c>
      <c r="B5" s="93"/>
      <c r="C5" s="72" t="s">
        <v>199</v>
      </c>
      <c r="D5" s="76" t="s">
        <v>200</v>
      </c>
      <c r="E5" s="76" t="s">
        <v>195</v>
      </c>
      <c r="F5" s="77" t="s">
        <v>92</v>
      </c>
      <c r="G5" s="74" t="s">
        <v>100</v>
      </c>
      <c r="H5" s="74" t="s">
        <v>100</v>
      </c>
      <c r="I5" s="74">
        <v>10</v>
      </c>
      <c r="J5" s="75" t="s">
        <v>196</v>
      </c>
      <c r="K5" s="94"/>
    </row>
    <row r="6" spans="1:11" ht="28.5" customHeight="1" x14ac:dyDescent="0.3">
      <c r="A6" s="71">
        <v>4</v>
      </c>
      <c r="B6" s="93"/>
      <c r="C6" s="72" t="s">
        <v>88</v>
      </c>
      <c r="D6" s="76" t="s">
        <v>201</v>
      </c>
      <c r="E6" s="76" t="s">
        <v>195</v>
      </c>
      <c r="F6" s="77" t="s">
        <v>92</v>
      </c>
      <c r="G6" s="74" t="s">
        <v>100</v>
      </c>
      <c r="H6" s="74" t="s">
        <v>100</v>
      </c>
      <c r="I6" s="74">
        <v>20</v>
      </c>
      <c r="J6" s="75" t="s">
        <v>196</v>
      </c>
      <c r="K6" s="94"/>
    </row>
    <row r="7" spans="1:11" ht="28.5" customHeight="1" x14ac:dyDescent="0.3">
      <c r="A7" s="78">
        <v>1</v>
      </c>
      <c r="B7" s="95" t="s">
        <v>202</v>
      </c>
      <c r="C7" s="79" t="s">
        <v>203</v>
      </c>
      <c r="D7" s="80" t="s">
        <v>204</v>
      </c>
      <c r="E7" s="80" t="s">
        <v>195</v>
      </c>
      <c r="F7" s="81" t="s">
        <v>205</v>
      </c>
      <c r="G7" s="81" t="s">
        <v>34</v>
      </c>
      <c r="H7" s="81" t="s">
        <v>206</v>
      </c>
      <c r="I7" s="82">
        <v>49.85</v>
      </c>
      <c r="J7" s="83" t="s">
        <v>207</v>
      </c>
      <c r="K7" s="97" t="s">
        <v>208</v>
      </c>
    </row>
    <row r="8" spans="1:11" ht="28.5" customHeight="1" x14ac:dyDescent="0.3">
      <c r="A8" s="78">
        <v>2</v>
      </c>
      <c r="B8" s="95"/>
      <c r="C8" s="79" t="s">
        <v>209</v>
      </c>
      <c r="D8" s="80" t="s">
        <v>210</v>
      </c>
      <c r="E8" s="80" t="s">
        <v>195</v>
      </c>
      <c r="F8" s="81" t="s">
        <v>205</v>
      </c>
      <c r="G8" s="81" t="s">
        <v>34</v>
      </c>
      <c r="H8" s="81" t="s">
        <v>206</v>
      </c>
      <c r="I8" s="82">
        <v>4.8</v>
      </c>
      <c r="J8" s="83" t="s">
        <v>211</v>
      </c>
      <c r="K8" s="97"/>
    </row>
    <row r="9" spans="1:11" ht="28.5" customHeight="1" x14ac:dyDescent="0.3">
      <c r="A9" s="78">
        <v>3</v>
      </c>
      <c r="B9" s="95"/>
      <c r="C9" s="79" t="s">
        <v>212</v>
      </c>
      <c r="D9" s="80" t="s">
        <v>213</v>
      </c>
      <c r="E9" s="80" t="s">
        <v>195</v>
      </c>
      <c r="F9" s="81" t="s">
        <v>205</v>
      </c>
      <c r="G9" s="81" t="s">
        <v>34</v>
      </c>
      <c r="H9" s="81" t="s">
        <v>206</v>
      </c>
      <c r="I9" s="82">
        <v>1.9870000000000001</v>
      </c>
      <c r="J9" s="83" t="s">
        <v>207</v>
      </c>
      <c r="K9" s="97"/>
    </row>
    <row r="10" spans="1:11" ht="28.5" customHeight="1" x14ac:dyDescent="0.3">
      <c r="A10" s="78">
        <v>4</v>
      </c>
      <c r="B10" s="95"/>
      <c r="C10" s="79" t="s">
        <v>214</v>
      </c>
      <c r="D10" s="80" t="s">
        <v>215</v>
      </c>
      <c r="E10" s="80" t="s">
        <v>195</v>
      </c>
      <c r="F10" s="81" t="s">
        <v>205</v>
      </c>
      <c r="G10" s="81" t="s">
        <v>35</v>
      </c>
      <c r="H10" s="81" t="s">
        <v>206</v>
      </c>
      <c r="I10" s="82">
        <v>33.167999999999999</v>
      </c>
      <c r="J10" s="83" t="s">
        <v>207</v>
      </c>
      <c r="K10" s="97"/>
    </row>
    <row r="11" spans="1:11" ht="28.5" customHeight="1" x14ac:dyDescent="0.3">
      <c r="A11" s="78">
        <v>5</v>
      </c>
      <c r="B11" s="95"/>
      <c r="C11" s="79" t="s">
        <v>216</v>
      </c>
      <c r="D11" s="80" t="s">
        <v>217</v>
      </c>
      <c r="E11" s="80" t="s">
        <v>195</v>
      </c>
      <c r="F11" s="81" t="s">
        <v>205</v>
      </c>
      <c r="G11" s="81" t="s">
        <v>35</v>
      </c>
      <c r="H11" s="81" t="s">
        <v>206</v>
      </c>
      <c r="I11" s="82">
        <v>4.7E-2</v>
      </c>
      <c r="J11" s="83" t="s">
        <v>207</v>
      </c>
      <c r="K11" s="97"/>
    </row>
    <row r="12" spans="1:11" ht="28.5" customHeight="1" x14ac:dyDescent="0.3">
      <c r="A12" s="78">
        <v>6</v>
      </c>
      <c r="B12" s="95"/>
      <c r="C12" s="79" t="s">
        <v>218</v>
      </c>
      <c r="D12" s="80" t="s">
        <v>219</v>
      </c>
      <c r="E12" s="80" t="s">
        <v>220</v>
      </c>
      <c r="F12" s="81" t="s">
        <v>269</v>
      </c>
      <c r="G12" s="81" t="s">
        <v>58</v>
      </c>
      <c r="H12" s="81" t="s">
        <v>221</v>
      </c>
      <c r="I12" s="82">
        <v>1.55</v>
      </c>
      <c r="J12" s="83" t="s">
        <v>207</v>
      </c>
      <c r="K12" s="97"/>
    </row>
    <row r="13" spans="1:11" ht="28.5" customHeight="1" x14ac:dyDescent="0.3">
      <c r="A13" s="78">
        <v>7</v>
      </c>
      <c r="B13" s="95"/>
      <c r="C13" s="79" t="s">
        <v>222</v>
      </c>
      <c r="D13" s="80" t="s">
        <v>223</v>
      </c>
      <c r="E13" s="80" t="s">
        <v>195</v>
      </c>
      <c r="F13" s="81" t="s">
        <v>269</v>
      </c>
      <c r="G13" s="81" t="s">
        <v>55</v>
      </c>
      <c r="H13" s="81" t="s">
        <v>206</v>
      </c>
      <c r="I13" s="82">
        <v>540.41</v>
      </c>
      <c r="J13" s="83" t="s">
        <v>211</v>
      </c>
      <c r="K13" s="97"/>
    </row>
    <row r="14" spans="1:11" ht="28.5" customHeight="1" x14ac:dyDescent="0.3">
      <c r="A14" s="78">
        <v>8</v>
      </c>
      <c r="B14" s="95"/>
      <c r="C14" s="79" t="s">
        <v>224</v>
      </c>
      <c r="D14" s="80" t="s">
        <v>225</v>
      </c>
      <c r="E14" s="80" t="s">
        <v>220</v>
      </c>
      <c r="F14" s="81" t="s">
        <v>226</v>
      </c>
      <c r="G14" s="81" t="s">
        <v>32</v>
      </c>
      <c r="H14" s="81" t="s">
        <v>227</v>
      </c>
      <c r="I14" s="82">
        <v>2.08</v>
      </c>
      <c r="J14" s="83" t="s">
        <v>207</v>
      </c>
      <c r="K14" s="97"/>
    </row>
    <row r="15" spans="1:11" ht="28.5" customHeight="1" x14ac:dyDescent="0.3">
      <c r="A15" s="78">
        <v>9</v>
      </c>
      <c r="B15" s="95"/>
      <c r="C15" s="79" t="s">
        <v>228</v>
      </c>
      <c r="D15" s="80" t="s">
        <v>229</v>
      </c>
      <c r="E15" s="80" t="s">
        <v>195</v>
      </c>
      <c r="F15" s="81" t="s">
        <v>230</v>
      </c>
      <c r="G15" s="81" t="s">
        <v>33</v>
      </c>
      <c r="H15" s="81" t="s">
        <v>206</v>
      </c>
      <c r="I15" s="82">
        <v>0.2</v>
      </c>
      <c r="J15" s="83" t="s">
        <v>207</v>
      </c>
      <c r="K15" s="97"/>
    </row>
    <row r="16" spans="1:11" ht="28.5" customHeight="1" x14ac:dyDescent="0.3">
      <c r="A16" s="78">
        <v>10</v>
      </c>
      <c r="B16" s="95"/>
      <c r="C16" s="79" t="s">
        <v>231</v>
      </c>
      <c r="D16" s="80" t="s">
        <v>210</v>
      </c>
      <c r="E16" s="80" t="s">
        <v>195</v>
      </c>
      <c r="F16" s="81" t="s">
        <v>205</v>
      </c>
      <c r="G16" s="81" t="s">
        <v>34</v>
      </c>
      <c r="H16" s="81" t="s">
        <v>206</v>
      </c>
      <c r="I16" s="82">
        <v>20.042999999999999</v>
      </c>
      <c r="J16" s="83" t="s">
        <v>207</v>
      </c>
      <c r="K16" s="97"/>
    </row>
    <row r="17" spans="1:11" ht="28.5" customHeight="1" x14ac:dyDescent="0.3">
      <c r="A17" s="78">
        <v>11</v>
      </c>
      <c r="B17" s="95"/>
      <c r="C17" s="79" t="s">
        <v>232</v>
      </c>
      <c r="D17" s="80" t="s">
        <v>233</v>
      </c>
      <c r="E17" s="80" t="s">
        <v>234</v>
      </c>
      <c r="F17" s="81" t="s">
        <v>205</v>
      </c>
      <c r="G17" s="81" t="s">
        <v>41</v>
      </c>
      <c r="H17" s="80" t="s">
        <v>267</v>
      </c>
      <c r="I17" s="82">
        <v>20</v>
      </c>
      <c r="J17" s="83" t="s">
        <v>207</v>
      </c>
      <c r="K17" s="97"/>
    </row>
    <row r="18" spans="1:11" ht="28.5" customHeight="1" thickBot="1" x14ac:dyDescent="0.35">
      <c r="A18" s="84">
        <v>12</v>
      </c>
      <c r="B18" s="96"/>
      <c r="C18" s="85" t="s">
        <v>235</v>
      </c>
      <c r="D18" s="86" t="s">
        <v>236</v>
      </c>
      <c r="E18" s="86" t="s">
        <v>195</v>
      </c>
      <c r="F18" s="87" t="s">
        <v>268</v>
      </c>
      <c r="G18" s="87" t="s">
        <v>36</v>
      </c>
      <c r="H18" s="87" t="s">
        <v>237</v>
      </c>
      <c r="I18" s="88">
        <v>10</v>
      </c>
      <c r="J18" s="83" t="s">
        <v>207</v>
      </c>
      <c r="K18" s="98"/>
    </row>
  </sheetData>
  <mergeCells count="6">
    <mergeCell ref="A1:K1"/>
    <mergeCell ref="B2:C2"/>
    <mergeCell ref="B3:B6"/>
    <mergeCell ref="K3:K6"/>
    <mergeCell ref="B7:B18"/>
    <mergeCell ref="K7:K1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634C-2794-46EB-B8AB-88B56E1A7C99}">
  <dimension ref="A1:G7"/>
  <sheetViews>
    <sheetView workbookViewId="0">
      <selection activeCell="F11" sqref="F11"/>
    </sheetView>
  </sheetViews>
  <sheetFormatPr defaultRowHeight="18.5" x14ac:dyDescent="0.3"/>
  <cols>
    <col min="1" max="1" width="8.6640625" style="20"/>
    <col min="2" max="2" width="23.5" style="20" customWidth="1"/>
    <col min="3" max="3" width="13.25" style="20" customWidth="1"/>
    <col min="4" max="4" width="15" style="20" customWidth="1"/>
    <col min="5" max="5" width="17.08203125" style="20" customWidth="1"/>
    <col min="6" max="7" width="18.1640625" style="20" customWidth="1"/>
    <col min="8" max="16384" width="8.6640625" style="20"/>
  </cols>
  <sheetData>
    <row r="1" spans="1:7" ht="37.5" customHeight="1" x14ac:dyDescent="0.3">
      <c r="A1" s="99" t="s">
        <v>238</v>
      </c>
      <c r="B1" s="100"/>
      <c r="C1" s="100"/>
      <c r="D1" s="100"/>
      <c r="E1" s="100"/>
      <c r="F1" s="100"/>
      <c r="G1" s="100"/>
    </row>
    <row r="2" spans="1:7" ht="25" customHeight="1" x14ac:dyDescent="0.3">
      <c r="A2" s="101" t="s">
        <v>77</v>
      </c>
      <c r="B2" s="101" t="s">
        <v>239</v>
      </c>
      <c r="C2" s="101" t="s">
        <v>240</v>
      </c>
      <c r="D2" s="101" t="s">
        <v>241</v>
      </c>
      <c r="E2" s="101" t="s">
        <v>242</v>
      </c>
      <c r="F2" s="101"/>
      <c r="G2" s="101" t="s">
        <v>243</v>
      </c>
    </row>
    <row r="3" spans="1:7" ht="25" customHeight="1" x14ac:dyDescent="0.3">
      <c r="A3" s="101"/>
      <c r="B3" s="101"/>
      <c r="C3" s="101"/>
      <c r="D3" s="101"/>
      <c r="E3" s="21" t="s">
        <v>244</v>
      </c>
      <c r="F3" s="21" t="s">
        <v>245</v>
      </c>
      <c r="G3" s="101"/>
    </row>
    <row r="4" spans="1:7" ht="34.5" customHeight="1" x14ac:dyDescent="0.3">
      <c r="A4" s="21">
        <v>1</v>
      </c>
      <c r="B4" s="21" t="s">
        <v>246</v>
      </c>
      <c r="C4" s="21" t="s">
        <v>247</v>
      </c>
      <c r="D4" s="21" t="s">
        <v>248</v>
      </c>
      <c r="E4" s="89" t="s">
        <v>249</v>
      </c>
      <c r="F4" s="89" t="s">
        <v>250</v>
      </c>
      <c r="G4" s="89">
        <v>36</v>
      </c>
    </row>
    <row r="5" spans="1:7" ht="34.5" customHeight="1" x14ac:dyDescent="0.3">
      <c r="A5" s="21">
        <v>2</v>
      </c>
      <c r="B5" s="21" t="s">
        <v>251</v>
      </c>
      <c r="C5" s="21" t="s">
        <v>252</v>
      </c>
      <c r="D5" s="21" t="s">
        <v>248</v>
      </c>
      <c r="E5" s="89" t="s">
        <v>253</v>
      </c>
      <c r="F5" s="89" t="s">
        <v>254</v>
      </c>
      <c r="G5" s="21">
        <v>67</v>
      </c>
    </row>
    <row r="6" spans="1:7" ht="34.5" customHeight="1" x14ac:dyDescent="0.3">
      <c r="A6" s="21">
        <v>3</v>
      </c>
      <c r="B6" s="21" t="s">
        <v>255</v>
      </c>
      <c r="C6" s="21" t="s">
        <v>256</v>
      </c>
      <c r="D6" s="21" t="s">
        <v>248</v>
      </c>
      <c r="E6" s="89" t="s">
        <v>257</v>
      </c>
      <c r="F6" s="89" t="s">
        <v>258</v>
      </c>
      <c r="G6" s="21">
        <v>98.6</v>
      </c>
    </row>
    <row r="7" spans="1:7" ht="34.5" customHeight="1" x14ac:dyDescent="0.3">
      <c r="A7" s="21">
        <v>4</v>
      </c>
      <c r="B7" s="21" t="s">
        <v>259</v>
      </c>
      <c r="C7" s="21" t="s">
        <v>260</v>
      </c>
      <c r="D7" s="21" t="s">
        <v>248</v>
      </c>
      <c r="E7" s="89" t="s">
        <v>261</v>
      </c>
      <c r="F7" s="89" t="s">
        <v>262</v>
      </c>
      <c r="G7" s="21">
        <v>250</v>
      </c>
    </row>
  </sheetData>
  <mergeCells count="7">
    <mergeCell ref="A1:G1"/>
    <mergeCell ref="A2:A3"/>
    <mergeCell ref="B2:B3"/>
    <mergeCell ref="C2:C3"/>
    <mergeCell ref="D2:D3"/>
    <mergeCell ref="E2:F2"/>
    <mergeCell ref="G2:G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="90" zoomScaleNormal="90" workbookViewId="0">
      <pane ySplit="5" topLeftCell="A15" activePane="bottomLeft" state="frozen"/>
      <selection pane="bottomLeft" activeCell="N36" sqref="N36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102" t="s">
        <v>265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4"/>
    </row>
    <row r="2" spans="1:14" ht="29.4" customHeight="1" x14ac:dyDescent="0.3">
      <c r="A2" s="106" t="s">
        <v>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ht="36.65" customHeight="1" x14ac:dyDescent="0.3">
      <c r="A3" s="105" t="s">
        <v>0</v>
      </c>
      <c r="B3" s="105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39</v>
      </c>
      <c r="N3" s="12" t="s">
        <v>40</v>
      </c>
    </row>
    <row r="4" spans="1:14" ht="16" customHeight="1" x14ac:dyDescent="0.3">
      <c r="A4" s="108" t="s">
        <v>31</v>
      </c>
      <c r="B4" s="109"/>
      <c r="C4" s="2" t="s">
        <v>37</v>
      </c>
      <c r="D4" s="9" t="s">
        <v>34</v>
      </c>
      <c r="E4" s="10" t="s">
        <v>32</v>
      </c>
      <c r="F4" s="10" t="s">
        <v>38</v>
      </c>
      <c r="G4" s="10" t="s">
        <v>34</v>
      </c>
      <c r="H4" s="10" t="s">
        <v>34</v>
      </c>
      <c r="I4" s="10" t="s">
        <v>41</v>
      </c>
      <c r="J4" s="10" t="s">
        <v>35</v>
      </c>
      <c r="K4" s="10" t="s">
        <v>36</v>
      </c>
      <c r="L4" s="10" t="s">
        <v>33</v>
      </c>
      <c r="M4" s="12" t="s">
        <v>41</v>
      </c>
      <c r="N4" s="13" t="s">
        <v>35</v>
      </c>
    </row>
    <row r="5" spans="1:14" ht="18" customHeight="1" x14ac:dyDescent="0.3">
      <c r="A5" s="105" t="s">
        <v>19</v>
      </c>
      <c r="B5" s="105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105" t="s">
        <v>264</v>
      </c>
      <c r="B6" s="105"/>
      <c r="C6" s="2">
        <v>0</v>
      </c>
      <c r="D6" s="2">
        <v>0</v>
      </c>
      <c r="E6" s="2">
        <v>0</v>
      </c>
      <c r="F6" s="2">
        <v>0</v>
      </c>
      <c r="G6" s="14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111" t="s">
        <v>7</v>
      </c>
      <c r="B7" s="3" t="s">
        <v>2</v>
      </c>
      <c r="C7" s="3">
        <v>21.938000000000002</v>
      </c>
      <c r="D7" s="3">
        <v>4.93</v>
      </c>
      <c r="E7" s="3">
        <v>0</v>
      </c>
      <c r="F7" s="3">
        <v>9.8000000000000004E-2</v>
      </c>
      <c r="G7" s="15">
        <v>6</v>
      </c>
      <c r="H7" s="3">
        <v>5.6000000000000001E-2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111"/>
      <c r="B8" s="3" t="s">
        <v>3</v>
      </c>
      <c r="C8" s="3">
        <v>19.678000000000001</v>
      </c>
      <c r="D8" s="3">
        <v>4.6280000000000001</v>
      </c>
      <c r="E8" s="3">
        <v>0</v>
      </c>
      <c r="F8" s="3">
        <v>9.8000000000000004E-2</v>
      </c>
      <c r="G8" s="15">
        <v>0</v>
      </c>
      <c r="H8" s="3">
        <v>5.6000000000000001E-2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112" t="s">
        <v>8</v>
      </c>
      <c r="B9" s="4" t="s">
        <v>2</v>
      </c>
      <c r="C9" s="4">
        <v>18.128</v>
      </c>
      <c r="D9" s="4">
        <v>1.34</v>
      </c>
      <c r="E9" s="4">
        <v>0</v>
      </c>
      <c r="F9" s="4">
        <v>9.8000000000000004E-2</v>
      </c>
      <c r="G9" s="16">
        <v>5</v>
      </c>
      <c r="H9" s="4">
        <v>0.106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112"/>
      <c r="B10" s="4" t="s">
        <v>3</v>
      </c>
      <c r="C10" s="4">
        <v>18.292999999999999</v>
      </c>
      <c r="D10" s="4">
        <v>1.4410000000000001</v>
      </c>
      <c r="E10" s="4">
        <v>0</v>
      </c>
      <c r="F10" s="4">
        <v>9.8000000000000004E-2</v>
      </c>
      <c r="G10" s="16">
        <v>0</v>
      </c>
      <c r="H10" s="4">
        <v>0.106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111" t="s">
        <v>9</v>
      </c>
      <c r="B11" s="3" t="s">
        <v>2</v>
      </c>
      <c r="C11" s="3">
        <v>32.05899999999999</v>
      </c>
      <c r="D11" s="3">
        <v>2.879</v>
      </c>
      <c r="E11" s="3">
        <v>0</v>
      </c>
      <c r="F11" s="3">
        <v>0</v>
      </c>
      <c r="G11" s="15">
        <v>4</v>
      </c>
      <c r="H11" s="3">
        <v>0.33600000000000002</v>
      </c>
      <c r="I11" s="3">
        <v>0</v>
      </c>
      <c r="J11" s="3">
        <v>5.6370000000000005</v>
      </c>
      <c r="K11" s="3">
        <v>2.444</v>
      </c>
      <c r="L11" s="3">
        <v>0</v>
      </c>
      <c r="M11" s="3">
        <v>0</v>
      </c>
      <c r="N11" s="3">
        <v>0</v>
      </c>
    </row>
    <row r="12" spans="1:14" ht="18" customHeight="1" x14ac:dyDescent="0.3">
      <c r="A12" s="111"/>
      <c r="B12" s="3" t="s">
        <v>3</v>
      </c>
      <c r="C12" s="3">
        <v>30.324000000000005</v>
      </c>
      <c r="D12" s="3">
        <v>3.08</v>
      </c>
      <c r="E12" s="3">
        <v>0</v>
      </c>
      <c r="F12" s="3">
        <v>0</v>
      </c>
      <c r="G12" s="15">
        <v>15</v>
      </c>
      <c r="H12" s="3">
        <v>0.33600000000000002</v>
      </c>
      <c r="I12" s="3">
        <v>0</v>
      </c>
      <c r="J12" s="3">
        <v>5.6370000000000005</v>
      </c>
      <c r="K12" s="3">
        <v>2.444</v>
      </c>
      <c r="L12" s="3">
        <v>0</v>
      </c>
      <c r="M12" s="3">
        <v>0</v>
      </c>
      <c r="N12" s="3">
        <v>0</v>
      </c>
    </row>
    <row r="13" spans="1:14" ht="18" customHeight="1" x14ac:dyDescent="0.3">
      <c r="A13" s="112" t="s">
        <v>10</v>
      </c>
      <c r="B13" s="4" t="s">
        <v>2</v>
      </c>
      <c r="C13" s="4">
        <v>28.505999999999997</v>
      </c>
      <c r="D13" s="4">
        <v>2.351</v>
      </c>
      <c r="E13" s="4">
        <v>0.41599999999999998</v>
      </c>
      <c r="F13" s="4">
        <v>0.161</v>
      </c>
      <c r="G13" s="16">
        <v>10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3.7999999999999999E-2</v>
      </c>
      <c r="N13" s="4">
        <v>2E-3</v>
      </c>
    </row>
    <row r="14" spans="1:14" ht="18" customHeight="1" x14ac:dyDescent="0.3">
      <c r="A14" s="112"/>
      <c r="B14" s="4" t="s">
        <v>3</v>
      </c>
      <c r="C14" s="4">
        <v>31.011000000000003</v>
      </c>
      <c r="D14" s="4">
        <v>2.351</v>
      </c>
      <c r="E14" s="4">
        <v>0.41599999999999998</v>
      </c>
      <c r="F14" s="4">
        <v>0.161</v>
      </c>
      <c r="G14" s="16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3.7999999999999999E-2</v>
      </c>
      <c r="N14" s="4">
        <v>2E-3</v>
      </c>
    </row>
    <row r="15" spans="1:14" ht="18" customHeight="1" x14ac:dyDescent="0.3">
      <c r="A15" s="111" t="s">
        <v>11</v>
      </c>
      <c r="B15" s="3" t="s">
        <v>2</v>
      </c>
      <c r="C15" s="3">
        <v>41.771000000000001</v>
      </c>
      <c r="D15" s="3">
        <v>7.0389999999999988</v>
      </c>
      <c r="E15" s="3">
        <v>0</v>
      </c>
      <c r="F15" s="3">
        <v>0.17500000000000002</v>
      </c>
      <c r="G15" s="15">
        <v>5</v>
      </c>
      <c r="H15" s="3">
        <v>0.16500000000000001</v>
      </c>
      <c r="I15" s="3">
        <v>19.896000000000004</v>
      </c>
      <c r="J15" s="3">
        <v>14.776000000000003</v>
      </c>
      <c r="K15" s="3">
        <v>0</v>
      </c>
      <c r="L15" s="3">
        <v>0</v>
      </c>
      <c r="M15" s="3">
        <v>0</v>
      </c>
      <c r="N15" s="3">
        <v>0</v>
      </c>
    </row>
    <row r="16" spans="1:14" ht="18" customHeight="1" x14ac:dyDescent="0.3">
      <c r="A16" s="111"/>
      <c r="B16" s="3" t="s">
        <v>3</v>
      </c>
      <c r="C16" s="3">
        <v>39.837000000000003</v>
      </c>
      <c r="D16" s="3">
        <v>7.0390000000000006</v>
      </c>
      <c r="E16" s="3">
        <v>0</v>
      </c>
      <c r="F16" s="3">
        <v>0.17500000000000002</v>
      </c>
      <c r="G16" s="15">
        <v>14</v>
      </c>
      <c r="H16" s="3">
        <v>0.16500000000000001</v>
      </c>
      <c r="I16" s="3">
        <v>19.896000000000001</v>
      </c>
      <c r="J16" s="3">
        <v>14.776</v>
      </c>
      <c r="K16" s="3">
        <v>0</v>
      </c>
      <c r="L16" s="3">
        <v>0</v>
      </c>
      <c r="M16" s="3">
        <v>0</v>
      </c>
      <c r="N16" s="3">
        <v>0</v>
      </c>
    </row>
    <row r="17" spans="1:14" ht="18" customHeight="1" x14ac:dyDescent="0.3">
      <c r="A17" s="112" t="s">
        <v>12</v>
      </c>
      <c r="B17" s="4" t="s">
        <v>2</v>
      </c>
      <c r="C17" s="4">
        <v>35.721000000000011</v>
      </c>
      <c r="D17" s="4">
        <v>1.5700000000000003</v>
      </c>
      <c r="E17" s="4">
        <v>0.40300000000000002</v>
      </c>
      <c r="F17" s="4">
        <v>0.161</v>
      </c>
      <c r="G17" s="16">
        <v>7</v>
      </c>
      <c r="H17" s="11">
        <v>0.38199999999999995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ht="17.5" customHeight="1" x14ac:dyDescent="0.3">
      <c r="A18" s="112"/>
      <c r="B18" s="4" t="s">
        <v>3</v>
      </c>
      <c r="C18" s="4">
        <v>25.675000000000001</v>
      </c>
      <c r="D18" s="4">
        <v>1.014</v>
      </c>
      <c r="E18" s="4">
        <v>0.18099999999999999</v>
      </c>
      <c r="F18" s="4">
        <v>0</v>
      </c>
      <c r="G18" s="16">
        <v>0</v>
      </c>
      <c r="H18" s="11">
        <v>0.17499999999999999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 ht="18" customHeight="1" x14ac:dyDescent="0.3">
      <c r="A19" s="111" t="s">
        <v>13</v>
      </c>
      <c r="B19" s="3" t="s">
        <v>2</v>
      </c>
      <c r="C19" s="3">
        <v>38.313000000000002</v>
      </c>
      <c r="D19" s="3">
        <v>1.7190000000000001</v>
      </c>
      <c r="E19" s="3">
        <v>0.19800000000000001</v>
      </c>
      <c r="F19" s="3">
        <v>0</v>
      </c>
      <c r="G19" s="15">
        <v>9</v>
      </c>
      <c r="H19" s="3">
        <v>0.152</v>
      </c>
      <c r="I19" s="3">
        <v>0</v>
      </c>
      <c r="J19" s="3">
        <v>0</v>
      </c>
      <c r="K19" s="3">
        <v>0</v>
      </c>
      <c r="L19" s="3">
        <v>0</v>
      </c>
      <c r="M19" s="3">
        <v>5.7000000000000002E-2</v>
      </c>
      <c r="N19" s="3">
        <v>0</v>
      </c>
    </row>
    <row r="20" spans="1:14" ht="18" customHeight="1" x14ac:dyDescent="0.3">
      <c r="A20" s="111"/>
      <c r="B20" s="3" t="s">
        <v>3</v>
      </c>
      <c r="C20" s="3">
        <v>48.426999999999992</v>
      </c>
      <c r="D20" s="3">
        <v>1.8399999999999999</v>
      </c>
      <c r="E20" s="3">
        <v>0.222</v>
      </c>
      <c r="F20" s="3">
        <v>0.161</v>
      </c>
      <c r="G20" s="15">
        <v>15</v>
      </c>
      <c r="H20" s="3">
        <v>0.35899999999999999</v>
      </c>
      <c r="I20" s="3">
        <v>0</v>
      </c>
      <c r="J20" s="3">
        <v>0</v>
      </c>
      <c r="K20" s="3">
        <v>0</v>
      </c>
      <c r="L20" s="3">
        <v>0</v>
      </c>
      <c r="M20" s="3">
        <v>5.7000000000000002E-2</v>
      </c>
      <c r="N20" s="3">
        <v>0</v>
      </c>
    </row>
    <row r="21" spans="1:14" ht="18" customHeight="1" x14ac:dyDescent="0.3">
      <c r="A21" s="112" t="s">
        <v>14</v>
      </c>
      <c r="B21" s="4" t="s">
        <v>2</v>
      </c>
      <c r="C21" s="4">
        <v>38.554000000000009</v>
      </c>
      <c r="D21" s="7">
        <v>1.431</v>
      </c>
      <c r="E21" s="4">
        <v>0</v>
      </c>
      <c r="F21" s="4">
        <v>0.11</v>
      </c>
      <c r="G21" s="16">
        <v>7</v>
      </c>
      <c r="H21" s="4">
        <v>0.14400000000000002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ht="18" customHeight="1" x14ac:dyDescent="0.3">
      <c r="A22" s="112"/>
      <c r="B22" s="4" t="s">
        <v>3</v>
      </c>
      <c r="C22" s="4">
        <v>38.408000000000001</v>
      </c>
      <c r="D22" s="4">
        <v>1.8660000000000001</v>
      </c>
      <c r="E22" s="4">
        <v>0.19800000000000001</v>
      </c>
      <c r="F22" s="4">
        <v>0.11</v>
      </c>
      <c r="G22" s="16">
        <v>0</v>
      </c>
      <c r="H22" s="4">
        <v>0.14400000000000002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3" spans="1:14" ht="18" hidden="1" customHeight="1" x14ac:dyDescent="0.3">
      <c r="A23" s="111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111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112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112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111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111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113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113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110" t="s">
        <v>23</v>
      </c>
      <c r="B31" s="5" t="s">
        <v>2</v>
      </c>
      <c r="C31" s="5">
        <f>C7+C9+C11+C13+C15+C17+C19+C21+C23+C25+C27+C29</f>
        <v>254.98999999999998</v>
      </c>
      <c r="D31" s="5">
        <f t="shared" ref="D31:N31" si="0">D7+D9+D11+D13+D15+D17+D19+D21+D23+D25+D27+D29</f>
        <v>23.259</v>
      </c>
      <c r="E31" s="5">
        <f t="shared" si="0"/>
        <v>1.0169999999999999</v>
      </c>
      <c r="F31" s="5">
        <f t="shared" si="0"/>
        <v>0.80300000000000005</v>
      </c>
      <c r="G31" s="18">
        <f t="shared" si="0"/>
        <v>53</v>
      </c>
      <c r="H31" s="5">
        <f>H7+H9+H11+H13+H15+H17+H19+H21+H23+H25+H27+H29</f>
        <v>1.3409999999999997</v>
      </c>
      <c r="I31" s="5">
        <f t="shared" si="0"/>
        <v>19.896000000000004</v>
      </c>
      <c r="J31" s="5">
        <f t="shared" si="0"/>
        <v>20.413000000000004</v>
      </c>
      <c r="K31" s="5">
        <f t="shared" si="0"/>
        <v>2.444</v>
      </c>
      <c r="L31" s="5">
        <f t="shared" si="0"/>
        <v>0</v>
      </c>
      <c r="M31" s="5">
        <f t="shared" si="0"/>
        <v>9.5000000000000001E-2</v>
      </c>
      <c r="N31" s="5">
        <f t="shared" si="0"/>
        <v>2E-3</v>
      </c>
    </row>
    <row r="32" spans="1:14" ht="18" customHeight="1" x14ac:dyDescent="0.3">
      <c r="A32" s="110"/>
      <c r="B32" s="5" t="s">
        <v>3</v>
      </c>
      <c r="C32" s="5">
        <f>C8++C10+C12++C14+C16+C18+C20+C22+C24+C26+C28+C30</f>
        <v>251.65300000000002</v>
      </c>
      <c r="D32" s="5">
        <f t="shared" ref="D32:J32" si="1">D8++D10+D12++D14+D16+D18+D20+D22+D24+D26+D28+D30</f>
        <v>23.259</v>
      </c>
      <c r="E32" s="5">
        <f t="shared" si="1"/>
        <v>1.0169999999999999</v>
      </c>
      <c r="F32" s="5">
        <f t="shared" si="1"/>
        <v>0.80300000000000005</v>
      </c>
      <c r="G32" s="18">
        <f t="shared" si="1"/>
        <v>44</v>
      </c>
      <c r="H32" s="5">
        <f t="shared" si="1"/>
        <v>1.3410000000000002</v>
      </c>
      <c r="I32" s="5">
        <f t="shared" si="1"/>
        <v>19.896000000000001</v>
      </c>
      <c r="J32" s="5">
        <f t="shared" si="1"/>
        <v>20.413</v>
      </c>
      <c r="K32" s="5">
        <f t="shared" ref="K32:L32" si="2">K8++K10+K12++K14+K16+K18+K20+K22+K24+K26+K28+K30</f>
        <v>2.444</v>
      </c>
      <c r="L32" s="5">
        <f t="shared" si="2"/>
        <v>0</v>
      </c>
      <c r="M32" s="5">
        <f t="shared" ref="M32:N32" si="3">M8++M10+M12++M14+M16+M18+M20+M22+M24+M26+M28+M30</f>
        <v>9.5000000000000001E-2</v>
      </c>
      <c r="N32" s="5">
        <f t="shared" si="3"/>
        <v>2E-3</v>
      </c>
    </row>
    <row r="33" spans="1:14" ht="18" customHeight="1" x14ac:dyDescent="0.3">
      <c r="A33" s="110"/>
      <c r="B33" s="5" t="s">
        <v>24</v>
      </c>
      <c r="C33" s="6">
        <f>C31+C6-C32</f>
        <v>3.3369999999999607</v>
      </c>
      <c r="D33" s="6">
        <f t="shared" ref="D33:J33" si="4">D31+D6-D32</f>
        <v>0</v>
      </c>
      <c r="E33" s="6">
        <f t="shared" si="4"/>
        <v>0</v>
      </c>
      <c r="F33" s="6">
        <f t="shared" si="4"/>
        <v>0</v>
      </c>
      <c r="G33" s="19">
        <f t="shared" si="4"/>
        <v>9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1:N1"/>
    <mergeCell ref="A5:B5"/>
    <mergeCell ref="A6:B6"/>
    <mergeCell ref="A3:B3"/>
    <mergeCell ref="A2:L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E2CC-F182-4FEB-B759-F631D211C679}">
  <dimension ref="A1:Q31"/>
  <sheetViews>
    <sheetView zoomScale="70" zoomScaleNormal="70" workbookViewId="0">
      <selection activeCell="S25" sqref="S25"/>
    </sheetView>
  </sheetViews>
  <sheetFormatPr defaultColWidth="8.6640625" defaultRowHeight="18.5" x14ac:dyDescent="0.3"/>
  <cols>
    <col min="1" max="1" width="26.08203125" style="20" customWidth="1"/>
    <col min="2" max="2" width="25.33203125" style="20" customWidth="1"/>
    <col min="3" max="3" width="15.75" style="20" customWidth="1"/>
    <col min="4" max="6" width="8.6640625" style="20"/>
    <col min="7" max="14" width="8.6640625" style="20" customWidth="1"/>
    <col min="15" max="15" width="9.08203125" style="20" customWidth="1"/>
    <col min="16" max="16" width="11.25" style="20" customWidth="1"/>
    <col min="17" max="16384" width="8.6640625" style="20"/>
  </cols>
  <sheetData>
    <row r="1" spans="1:16" ht="27.5" customHeight="1" x14ac:dyDescent="0.3">
      <c r="A1" s="99" t="s">
        <v>266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22.5" customHeight="1" x14ac:dyDescent="0.3">
      <c r="A2" s="21" t="s">
        <v>42</v>
      </c>
      <c r="B2" s="21" t="s">
        <v>43</v>
      </c>
      <c r="C2" s="21" t="s">
        <v>44</v>
      </c>
      <c r="D2" s="22">
        <v>45658</v>
      </c>
      <c r="E2" s="22">
        <v>45689</v>
      </c>
      <c r="F2" s="22">
        <v>45717</v>
      </c>
      <c r="G2" s="22">
        <v>45748</v>
      </c>
      <c r="H2" s="22">
        <v>45778</v>
      </c>
      <c r="I2" s="22">
        <v>45809</v>
      </c>
      <c r="J2" s="22">
        <v>45839</v>
      </c>
      <c r="K2" s="22">
        <v>45870</v>
      </c>
      <c r="L2" s="22">
        <v>45901</v>
      </c>
      <c r="M2" s="22">
        <v>45931</v>
      </c>
      <c r="N2" s="22">
        <v>45962</v>
      </c>
      <c r="O2" s="22">
        <v>45992</v>
      </c>
      <c r="P2" s="21" t="s">
        <v>45</v>
      </c>
    </row>
    <row r="3" spans="1:16" x14ac:dyDescent="0.3">
      <c r="A3" s="118" t="s">
        <v>46</v>
      </c>
      <c r="B3" s="23" t="s">
        <v>1</v>
      </c>
      <c r="C3" s="23" t="s">
        <v>47</v>
      </c>
      <c r="D3" s="24">
        <v>7.6360000000000001</v>
      </c>
      <c r="E3" s="24">
        <v>0</v>
      </c>
      <c r="F3" s="24">
        <v>12.051</v>
      </c>
      <c r="G3" s="24">
        <v>16.202999999999999</v>
      </c>
      <c r="H3" s="24">
        <v>9.0640000000000001</v>
      </c>
      <c r="I3" s="24">
        <v>11.686</v>
      </c>
      <c r="J3" s="24">
        <v>0</v>
      </c>
      <c r="K3" s="24">
        <v>12.958</v>
      </c>
      <c r="L3" s="24"/>
      <c r="M3" s="24"/>
      <c r="N3" s="24"/>
      <c r="O3" s="24"/>
      <c r="P3" s="25">
        <f>SUM(D3:O3)</f>
        <v>69.597999999999999</v>
      </c>
    </row>
    <row r="4" spans="1:16" x14ac:dyDescent="0.3">
      <c r="A4" s="118"/>
      <c r="B4" s="23" t="s">
        <v>25</v>
      </c>
      <c r="C4" s="23" t="s">
        <v>48</v>
      </c>
      <c r="D4" s="24">
        <v>0.83499999999999996</v>
      </c>
      <c r="E4" s="24">
        <v>0</v>
      </c>
      <c r="F4" s="24">
        <v>0.70699999999999996</v>
      </c>
      <c r="G4" s="24">
        <v>2.0750000000000002</v>
      </c>
      <c r="H4" s="24">
        <v>0.66900000000000004</v>
      </c>
      <c r="I4" s="24">
        <v>0.41099999999999998</v>
      </c>
      <c r="J4" s="24">
        <v>0</v>
      </c>
      <c r="K4" s="24">
        <v>0.59699999999999998</v>
      </c>
      <c r="L4" s="24"/>
      <c r="M4" s="24"/>
      <c r="N4" s="24"/>
      <c r="O4" s="24"/>
      <c r="P4" s="25">
        <f t="shared" ref="P4:P11" si="0">SUM(D4:O4)</f>
        <v>5.2939999999999987</v>
      </c>
    </row>
    <row r="5" spans="1:16" x14ac:dyDescent="0.3">
      <c r="A5" s="118"/>
      <c r="B5" s="23" t="s">
        <v>26</v>
      </c>
      <c r="C5" s="23" t="s">
        <v>49</v>
      </c>
      <c r="D5" s="24">
        <v>0</v>
      </c>
      <c r="E5" s="24">
        <v>0</v>
      </c>
      <c r="F5" s="24">
        <v>0</v>
      </c>
      <c r="G5" s="24">
        <v>0.161</v>
      </c>
      <c r="H5" s="24">
        <v>0</v>
      </c>
      <c r="I5" s="24">
        <v>0</v>
      </c>
      <c r="J5" s="24">
        <v>0</v>
      </c>
      <c r="K5" s="24">
        <v>0</v>
      </c>
      <c r="L5" s="24"/>
      <c r="M5" s="24"/>
      <c r="N5" s="24"/>
      <c r="O5" s="24"/>
      <c r="P5" s="25">
        <f t="shared" si="0"/>
        <v>0.161</v>
      </c>
    </row>
    <row r="6" spans="1:16" x14ac:dyDescent="0.3">
      <c r="A6" s="118"/>
      <c r="B6" s="23" t="s">
        <v>27</v>
      </c>
      <c r="C6" s="23" t="s">
        <v>48</v>
      </c>
      <c r="D6" s="24">
        <v>0</v>
      </c>
      <c r="E6" s="24">
        <v>0</v>
      </c>
      <c r="F6" s="24">
        <v>0</v>
      </c>
      <c r="G6" s="24">
        <v>0.41599999999999998</v>
      </c>
      <c r="H6" s="24">
        <v>0</v>
      </c>
      <c r="I6" s="24">
        <v>0</v>
      </c>
      <c r="J6" s="24">
        <v>0</v>
      </c>
      <c r="K6" s="24">
        <v>0</v>
      </c>
      <c r="L6" s="24"/>
      <c r="M6" s="24"/>
      <c r="N6" s="24"/>
      <c r="O6" s="24"/>
      <c r="P6" s="25">
        <f t="shared" si="0"/>
        <v>0.41599999999999998</v>
      </c>
    </row>
    <row r="7" spans="1:16" x14ac:dyDescent="0.3">
      <c r="A7" s="118"/>
      <c r="B7" s="23" t="s">
        <v>29</v>
      </c>
      <c r="C7" s="23" t="s">
        <v>50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/>
      <c r="M7" s="24"/>
      <c r="N7" s="24"/>
      <c r="O7" s="24"/>
      <c r="P7" s="25">
        <f t="shared" si="0"/>
        <v>0</v>
      </c>
    </row>
    <row r="8" spans="1:16" x14ac:dyDescent="0.3">
      <c r="A8" s="118"/>
      <c r="B8" s="23" t="s">
        <v>4</v>
      </c>
      <c r="C8" s="23" t="s">
        <v>51</v>
      </c>
      <c r="D8" s="24">
        <v>0</v>
      </c>
      <c r="E8" s="24">
        <v>0</v>
      </c>
      <c r="F8" s="24">
        <v>0</v>
      </c>
      <c r="G8" s="24">
        <v>0</v>
      </c>
      <c r="H8" s="24">
        <v>0.124</v>
      </c>
      <c r="I8" s="24">
        <v>7.4999999999999997E-2</v>
      </c>
      <c r="J8" s="24">
        <v>0</v>
      </c>
      <c r="K8" s="24">
        <v>6.7000000000000004E-2</v>
      </c>
      <c r="L8" s="24"/>
      <c r="M8" s="24"/>
      <c r="N8" s="24"/>
      <c r="O8" s="24"/>
      <c r="P8" s="25">
        <f>SUM(D8:O8)</f>
        <v>0.26600000000000001</v>
      </c>
    </row>
    <row r="9" spans="1:16" x14ac:dyDescent="0.3">
      <c r="A9" s="118"/>
      <c r="B9" s="23" t="s">
        <v>28</v>
      </c>
      <c r="C9" s="23" t="s">
        <v>41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/>
      <c r="M9" s="24"/>
      <c r="N9" s="24"/>
      <c r="O9" s="24"/>
      <c r="P9" s="25">
        <f t="shared" si="0"/>
        <v>0</v>
      </c>
    </row>
    <row r="10" spans="1:16" x14ac:dyDescent="0.3">
      <c r="A10" s="118"/>
      <c r="B10" s="23" t="s">
        <v>39</v>
      </c>
      <c r="C10" s="23" t="s">
        <v>48</v>
      </c>
      <c r="D10" s="24">
        <v>0</v>
      </c>
      <c r="E10" s="24">
        <v>0</v>
      </c>
      <c r="F10" s="24">
        <v>0</v>
      </c>
      <c r="G10" s="24">
        <v>3.7999999999999999E-2</v>
      </c>
      <c r="H10" s="24">
        <v>0</v>
      </c>
      <c r="I10" s="24">
        <v>0</v>
      </c>
      <c r="J10" s="24">
        <v>0</v>
      </c>
      <c r="K10" s="24" t="s">
        <v>270</v>
      </c>
      <c r="L10" s="24"/>
      <c r="M10" s="24"/>
      <c r="N10" s="24"/>
      <c r="O10" s="24"/>
      <c r="P10" s="25">
        <f t="shared" si="0"/>
        <v>3.7999999999999999E-2</v>
      </c>
    </row>
    <row r="11" spans="1:16" x14ac:dyDescent="0.3">
      <c r="A11" s="118"/>
      <c r="B11" s="23" t="s">
        <v>52</v>
      </c>
      <c r="C11" s="23" t="s">
        <v>50</v>
      </c>
      <c r="D11" s="24">
        <v>0</v>
      </c>
      <c r="E11" s="24">
        <v>0</v>
      </c>
      <c r="F11" s="24">
        <v>0</v>
      </c>
      <c r="G11" s="24">
        <v>2E-3</v>
      </c>
      <c r="H11" s="24">
        <v>0</v>
      </c>
      <c r="I11" s="24">
        <v>0</v>
      </c>
      <c r="J11" s="24">
        <v>0</v>
      </c>
      <c r="K11" s="24">
        <v>0</v>
      </c>
      <c r="L11" s="24"/>
      <c r="M11" s="24"/>
      <c r="N11" s="24"/>
      <c r="O11" s="24"/>
      <c r="P11" s="25">
        <f t="shared" si="0"/>
        <v>2E-3</v>
      </c>
    </row>
    <row r="12" spans="1:16" x14ac:dyDescent="0.3">
      <c r="A12" s="118"/>
      <c r="B12" s="119" t="s">
        <v>45</v>
      </c>
      <c r="C12" s="109"/>
      <c r="D12" s="26">
        <f>SUM(D3:D9)</f>
        <v>8.4710000000000001</v>
      </c>
      <c r="E12" s="26">
        <f t="shared" ref="E12:O12" si="1">SUM(E3:E9)</f>
        <v>0</v>
      </c>
      <c r="F12" s="26">
        <f t="shared" si="1"/>
        <v>12.758000000000001</v>
      </c>
      <c r="G12" s="26">
        <f t="shared" si="1"/>
        <v>18.855</v>
      </c>
      <c r="H12" s="26">
        <f t="shared" si="1"/>
        <v>9.8570000000000011</v>
      </c>
      <c r="I12" s="26">
        <f t="shared" si="1"/>
        <v>12.171999999999999</v>
      </c>
      <c r="J12" s="26">
        <f t="shared" si="1"/>
        <v>0</v>
      </c>
      <c r="K12" s="26">
        <f t="shared" si="1"/>
        <v>13.622</v>
      </c>
      <c r="L12" s="26">
        <f t="shared" si="1"/>
        <v>0</v>
      </c>
      <c r="M12" s="26">
        <f t="shared" si="1"/>
        <v>0</v>
      </c>
      <c r="N12" s="26">
        <v>0</v>
      </c>
      <c r="O12" s="26">
        <f t="shared" si="1"/>
        <v>0</v>
      </c>
      <c r="P12" s="27">
        <f>SUM(P3:P11)</f>
        <v>75.774999999999991</v>
      </c>
    </row>
    <row r="13" spans="1:16" hidden="1" x14ac:dyDescent="0.3">
      <c r="A13" s="28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9"/>
    </row>
    <row r="14" spans="1:16" hidden="1" x14ac:dyDescent="0.3">
      <c r="A14" s="31"/>
      <c r="B14" s="32"/>
      <c r="C14" s="32"/>
      <c r="D14" s="22">
        <v>45292</v>
      </c>
      <c r="E14" s="22">
        <v>45323</v>
      </c>
      <c r="F14" s="22">
        <v>45352</v>
      </c>
      <c r="G14" s="22">
        <v>45383</v>
      </c>
      <c r="H14" s="22">
        <v>45413</v>
      </c>
      <c r="I14" s="22">
        <v>45444</v>
      </c>
      <c r="J14" s="22">
        <v>45474</v>
      </c>
      <c r="K14" s="22">
        <v>45505</v>
      </c>
      <c r="L14" s="22">
        <v>45536</v>
      </c>
      <c r="M14" s="22">
        <v>45566</v>
      </c>
      <c r="N14" s="22">
        <v>45597</v>
      </c>
      <c r="O14" s="22">
        <v>45627</v>
      </c>
      <c r="P14" s="33" t="s">
        <v>45</v>
      </c>
    </row>
    <row r="15" spans="1:16" x14ac:dyDescent="0.3">
      <c r="A15" s="120" t="s">
        <v>53</v>
      </c>
      <c r="B15" s="34" t="s">
        <v>54</v>
      </c>
      <c r="C15" s="34" t="s">
        <v>55</v>
      </c>
      <c r="D15" s="35">
        <v>12.042</v>
      </c>
      <c r="E15" s="36">
        <v>18.292999999999999</v>
      </c>
      <c r="F15" s="35">
        <v>18.273000000000003</v>
      </c>
      <c r="G15" s="36">
        <v>14.808</v>
      </c>
      <c r="H15" s="35">
        <v>30.773000000000003</v>
      </c>
      <c r="I15" s="36">
        <v>13.989000000000001</v>
      </c>
      <c r="J15" s="35">
        <v>48.426999999999992</v>
      </c>
      <c r="K15" s="36">
        <v>25.45</v>
      </c>
      <c r="L15" s="35"/>
      <c r="M15" s="36"/>
      <c r="N15" s="35"/>
      <c r="O15" s="36"/>
      <c r="P15" s="37">
        <f>SUM(D15:O15)</f>
        <v>182.05500000000001</v>
      </c>
    </row>
    <row r="16" spans="1:16" x14ac:dyDescent="0.3">
      <c r="A16" s="120"/>
      <c r="B16" s="34" t="s">
        <v>56</v>
      </c>
      <c r="C16" s="34" t="s">
        <v>34</v>
      </c>
      <c r="D16" s="35">
        <v>3.7930000000000001</v>
      </c>
      <c r="E16" s="35">
        <v>1.4410000000000001</v>
      </c>
      <c r="F16" s="35">
        <v>2.3730000000000002</v>
      </c>
      <c r="G16" s="35">
        <v>0.27600000000000002</v>
      </c>
      <c r="H16" s="35">
        <v>6.37</v>
      </c>
      <c r="I16" s="35">
        <v>0.60299999999999998</v>
      </c>
      <c r="J16" s="35">
        <v>1.8399999999999999</v>
      </c>
      <c r="K16" s="35">
        <v>1.2690000000000001</v>
      </c>
      <c r="L16" s="35"/>
      <c r="M16" s="35"/>
      <c r="N16" s="35"/>
      <c r="O16" s="35"/>
      <c r="P16" s="37">
        <f t="shared" ref="P16:P28" si="2">SUM(D16:O16)</f>
        <v>17.964999999999996</v>
      </c>
    </row>
    <row r="17" spans="1:17" x14ac:dyDescent="0.3">
      <c r="A17" s="120"/>
      <c r="B17" s="34" t="s">
        <v>57</v>
      </c>
      <c r="C17" s="34" t="s">
        <v>58</v>
      </c>
      <c r="D17" s="35">
        <v>9.8000000000000004E-2</v>
      </c>
      <c r="E17" s="35">
        <v>9.8000000000000004E-2</v>
      </c>
      <c r="F17" s="35">
        <v>0</v>
      </c>
      <c r="G17" s="35">
        <v>0</v>
      </c>
      <c r="H17" s="35">
        <v>0.17500000000000002</v>
      </c>
      <c r="I17" s="35">
        <v>0</v>
      </c>
      <c r="J17" s="35">
        <v>0.161</v>
      </c>
      <c r="K17" s="35">
        <v>0.11</v>
      </c>
      <c r="L17" s="35"/>
      <c r="M17" s="35"/>
      <c r="N17" s="35"/>
      <c r="O17" s="35"/>
      <c r="P17" s="37">
        <f t="shared" si="2"/>
        <v>0.64200000000000002</v>
      </c>
    </row>
    <row r="18" spans="1:17" x14ac:dyDescent="0.3">
      <c r="A18" s="120"/>
      <c r="B18" s="34" t="s">
        <v>59</v>
      </c>
      <c r="C18" s="34" t="s">
        <v>34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0.18099999999999999</v>
      </c>
      <c r="J18" s="35">
        <v>0.222</v>
      </c>
      <c r="K18" s="35">
        <v>0.19800000000000001</v>
      </c>
      <c r="L18" s="35"/>
      <c r="M18" s="35"/>
      <c r="N18" s="35"/>
      <c r="O18" s="35"/>
      <c r="P18" s="37">
        <f t="shared" si="2"/>
        <v>0.60099999999999998</v>
      </c>
    </row>
    <row r="19" spans="1:17" x14ac:dyDescent="0.3">
      <c r="A19" s="120"/>
      <c r="B19" s="34" t="s">
        <v>60</v>
      </c>
      <c r="C19" s="34" t="s">
        <v>35</v>
      </c>
      <c r="D19" s="35">
        <v>0</v>
      </c>
      <c r="E19" s="35">
        <v>0</v>
      </c>
      <c r="F19" s="35">
        <v>5.6370000000000005</v>
      </c>
      <c r="G19" s="35">
        <v>0</v>
      </c>
      <c r="H19" s="35">
        <v>14.776</v>
      </c>
      <c r="I19" s="35">
        <v>0</v>
      </c>
      <c r="J19" s="35">
        <v>0</v>
      </c>
      <c r="K19" s="35">
        <v>0</v>
      </c>
      <c r="L19" s="35"/>
      <c r="M19" s="35"/>
      <c r="N19" s="35"/>
      <c r="O19" s="35"/>
      <c r="P19" s="37">
        <f t="shared" si="2"/>
        <v>20.413</v>
      </c>
    </row>
    <row r="20" spans="1:17" x14ac:dyDescent="0.3">
      <c r="A20" s="120"/>
      <c r="B20" s="34" t="s">
        <v>61</v>
      </c>
      <c r="C20" s="34" t="s">
        <v>32</v>
      </c>
      <c r="D20" s="35">
        <v>5.6000000000000001E-2</v>
      </c>
      <c r="E20" s="35">
        <v>0.106</v>
      </c>
      <c r="F20" s="35">
        <v>0.33600000000000002</v>
      </c>
      <c r="G20" s="35">
        <v>0</v>
      </c>
      <c r="H20" s="35">
        <v>4.1000000000000002E-2</v>
      </c>
      <c r="I20" s="35">
        <v>0.1</v>
      </c>
      <c r="J20" s="35">
        <v>0.35899999999999999</v>
      </c>
      <c r="K20" s="35">
        <v>7.6999999999999999E-2</v>
      </c>
      <c r="L20" s="35"/>
      <c r="M20" s="35"/>
      <c r="N20" s="35"/>
      <c r="O20" s="35"/>
      <c r="P20" s="37">
        <f t="shared" si="2"/>
        <v>1.075</v>
      </c>
    </row>
    <row r="21" spans="1:17" x14ac:dyDescent="0.3">
      <c r="A21" s="120"/>
      <c r="B21" s="34" t="s">
        <v>62</v>
      </c>
      <c r="C21" s="34" t="s">
        <v>41</v>
      </c>
      <c r="D21" s="35">
        <v>0</v>
      </c>
      <c r="E21" s="35">
        <v>0</v>
      </c>
      <c r="F21" s="35">
        <v>0</v>
      </c>
      <c r="G21" s="35">
        <v>0</v>
      </c>
      <c r="H21" s="35">
        <v>19.896000000000001</v>
      </c>
      <c r="I21" s="35">
        <v>0</v>
      </c>
      <c r="J21" s="35">
        <v>0</v>
      </c>
      <c r="K21" s="35">
        <v>0</v>
      </c>
      <c r="L21" s="35"/>
      <c r="M21" s="35"/>
      <c r="N21" s="35"/>
      <c r="O21" s="35"/>
      <c r="P21" s="37">
        <f t="shared" si="2"/>
        <v>19.896000000000001</v>
      </c>
    </row>
    <row r="22" spans="1:17" x14ac:dyDescent="0.3">
      <c r="A22" s="120"/>
      <c r="B22" s="34" t="s">
        <v>63</v>
      </c>
      <c r="C22" s="34" t="s">
        <v>34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5.7000000000000002E-2</v>
      </c>
      <c r="K22" s="35">
        <v>0</v>
      </c>
      <c r="L22" s="35"/>
      <c r="M22" s="35"/>
      <c r="N22" s="35"/>
      <c r="O22" s="35"/>
      <c r="P22" s="37">
        <f t="shared" si="2"/>
        <v>5.7000000000000002E-2</v>
      </c>
    </row>
    <row r="23" spans="1:17" x14ac:dyDescent="0.3">
      <c r="A23" s="120"/>
      <c r="B23" s="34" t="s">
        <v>64</v>
      </c>
      <c r="C23" s="34" t="s">
        <v>35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/>
      <c r="M23" s="35"/>
      <c r="N23" s="35"/>
      <c r="O23" s="35"/>
      <c r="P23" s="37">
        <f t="shared" si="2"/>
        <v>0</v>
      </c>
    </row>
    <row r="24" spans="1:17" x14ac:dyDescent="0.3">
      <c r="A24" s="120"/>
      <c r="B24" s="121" t="s">
        <v>45</v>
      </c>
      <c r="C24" s="109"/>
      <c r="D24" s="38">
        <f>SUM(D15:D23)</f>
        <v>15.989000000000001</v>
      </c>
      <c r="E24" s="38">
        <f t="shared" ref="E24:O24" si="3">SUM(E15:E23)</f>
        <v>19.937999999999999</v>
      </c>
      <c r="F24" s="38">
        <f t="shared" si="3"/>
        <v>26.619000000000003</v>
      </c>
      <c r="G24" s="38">
        <f t="shared" si="3"/>
        <v>15.084</v>
      </c>
      <c r="H24" s="38">
        <f t="shared" si="3"/>
        <v>72.030999999999992</v>
      </c>
      <c r="I24" s="38">
        <f t="shared" si="3"/>
        <v>14.872999999999999</v>
      </c>
      <c r="J24" s="38">
        <f t="shared" si="3"/>
        <v>51.066000000000003</v>
      </c>
      <c r="K24" s="38">
        <f t="shared" si="3"/>
        <v>27.104000000000003</v>
      </c>
      <c r="L24" s="38">
        <f t="shared" si="3"/>
        <v>0</v>
      </c>
      <c r="M24" s="38">
        <f t="shared" si="3"/>
        <v>0</v>
      </c>
      <c r="N24" s="38">
        <f t="shared" si="3"/>
        <v>0</v>
      </c>
      <c r="O24" s="38">
        <f t="shared" si="3"/>
        <v>0</v>
      </c>
      <c r="P24" s="37">
        <f>SUM(D24:O24)</f>
        <v>242.70400000000001</v>
      </c>
    </row>
    <row r="25" spans="1:17" ht="27" customHeight="1" x14ac:dyDescent="0.3">
      <c r="A25" s="39" t="s">
        <v>65</v>
      </c>
      <c r="B25" s="21" t="s">
        <v>66</v>
      </c>
      <c r="C25" s="21" t="s">
        <v>48</v>
      </c>
      <c r="D25" s="21">
        <v>0</v>
      </c>
      <c r="E25" s="21">
        <v>0</v>
      </c>
      <c r="F25" s="21">
        <v>15</v>
      </c>
      <c r="G25" s="21">
        <v>0</v>
      </c>
      <c r="H25" s="21">
        <v>14</v>
      </c>
      <c r="I25" s="21">
        <v>0</v>
      </c>
      <c r="J25" s="21">
        <v>15</v>
      </c>
      <c r="K25" s="21">
        <v>0</v>
      </c>
      <c r="L25" s="21"/>
      <c r="M25" s="40"/>
      <c r="N25" s="40"/>
      <c r="O25" s="21"/>
      <c r="P25" s="41">
        <f t="shared" si="2"/>
        <v>44</v>
      </c>
    </row>
    <row r="26" spans="1:17" x14ac:dyDescent="0.3">
      <c r="A26" s="114" t="s">
        <v>67</v>
      </c>
      <c r="B26" s="23" t="s">
        <v>68</v>
      </c>
      <c r="C26" s="23" t="s">
        <v>69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/>
      <c r="M26" s="23"/>
      <c r="N26" s="23"/>
      <c r="O26" s="23"/>
      <c r="P26" s="37">
        <f t="shared" si="2"/>
        <v>0</v>
      </c>
    </row>
    <row r="27" spans="1:17" x14ac:dyDescent="0.3">
      <c r="A27" s="115"/>
      <c r="B27" s="23" t="s">
        <v>70</v>
      </c>
      <c r="C27" s="23" t="s">
        <v>71</v>
      </c>
      <c r="D27" s="23">
        <v>0</v>
      </c>
      <c r="E27" s="23">
        <v>0</v>
      </c>
      <c r="F27" s="23">
        <v>2.444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/>
      <c r="M27" s="23"/>
      <c r="N27" s="23"/>
      <c r="O27" s="23"/>
      <c r="P27" s="37">
        <f t="shared" si="2"/>
        <v>2.444</v>
      </c>
    </row>
    <row r="28" spans="1:17" x14ac:dyDescent="0.3">
      <c r="A28" s="116"/>
      <c r="B28" s="117" t="s">
        <v>72</v>
      </c>
      <c r="C28" s="109"/>
      <c r="D28" s="23">
        <f>SUM(D26:D27)</f>
        <v>0</v>
      </c>
      <c r="E28" s="23">
        <f t="shared" ref="E28:K28" si="4">SUM(E26:E27)</f>
        <v>0</v>
      </c>
      <c r="F28" s="23">
        <f t="shared" si="4"/>
        <v>2.444</v>
      </c>
      <c r="G28" s="23">
        <f t="shared" si="4"/>
        <v>0</v>
      </c>
      <c r="H28" s="23">
        <f t="shared" si="4"/>
        <v>0</v>
      </c>
      <c r="I28" s="23">
        <f t="shared" si="4"/>
        <v>0</v>
      </c>
      <c r="J28" s="23">
        <f t="shared" si="4"/>
        <v>0</v>
      </c>
      <c r="K28" s="23">
        <f t="shared" si="4"/>
        <v>0</v>
      </c>
      <c r="L28" s="23">
        <v>0</v>
      </c>
      <c r="M28" s="23">
        <v>0</v>
      </c>
      <c r="N28" s="23">
        <v>0</v>
      </c>
      <c r="O28" s="23">
        <v>0</v>
      </c>
      <c r="P28" s="37">
        <f t="shared" si="2"/>
        <v>2.444</v>
      </c>
    </row>
    <row r="30" spans="1:17" x14ac:dyDescent="0.3">
      <c r="O30" s="20" t="s">
        <v>73</v>
      </c>
      <c r="P30" s="20">
        <f>P28+P24+P12</f>
        <v>320.923</v>
      </c>
      <c r="Q30" s="20" t="s">
        <v>74</v>
      </c>
    </row>
    <row r="31" spans="1:17" x14ac:dyDescent="0.3">
      <c r="P31" s="20">
        <f>P25</f>
        <v>44</v>
      </c>
      <c r="Q31" s="20" t="s">
        <v>75</v>
      </c>
    </row>
  </sheetData>
  <mergeCells count="7">
    <mergeCell ref="A26:A28"/>
    <mergeCell ref="B28:C28"/>
    <mergeCell ref="A1:P1"/>
    <mergeCell ref="A3:A12"/>
    <mergeCell ref="B12:C12"/>
    <mergeCell ref="A15:A24"/>
    <mergeCell ref="B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A05F-F8C6-47FE-87B5-02E544BFA0D2}">
  <dimension ref="A1:N98"/>
  <sheetViews>
    <sheetView zoomScale="85" zoomScaleNormal="85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O88" sqref="O88"/>
    </sheetView>
  </sheetViews>
  <sheetFormatPr defaultRowHeight="14" x14ac:dyDescent="0.3"/>
  <cols>
    <col min="1" max="1" width="8.6640625" style="42"/>
    <col min="2" max="2" width="5.6640625" style="42" customWidth="1"/>
    <col min="3" max="3" width="7.25" style="42" customWidth="1"/>
    <col min="4" max="4" width="12.58203125" style="42" customWidth="1"/>
    <col min="5" max="5" width="19.83203125" style="42" customWidth="1"/>
    <col min="6" max="6" width="7.1640625" style="42" customWidth="1"/>
    <col min="7" max="7" width="10.5" style="42" customWidth="1"/>
    <col min="8" max="8" width="10.6640625" style="42" hidden="1" customWidth="1"/>
    <col min="9" max="9" width="14.5" style="42" customWidth="1"/>
    <col min="10" max="10" width="15.6640625" style="42" customWidth="1"/>
    <col min="11" max="11" width="13.9140625" style="42" customWidth="1"/>
    <col min="12" max="12" width="17.33203125" style="42" customWidth="1"/>
    <col min="13" max="13" width="12.6640625" style="42" bestFit="1" customWidth="1"/>
    <col min="14" max="14" width="13.33203125" style="42" customWidth="1"/>
    <col min="15" max="16384" width="8.6640625" style="42"/>
  </cols>
  <sheetData>
    <row r="1" spans="1:14" ht="35.5" customHeight="1" x14ac:dyDescent="0.3">
      <c r="A1" s="122" t="s">
        <v>263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4" ht="25" customHeight="1" x14ac:dyDescent="0.3">
      <c r="A2" s="43" t="s">
        <v>76</v>
      </c>
      <c r="B2" s="43" t="s">
        <v>77</v>
      </c>
      <c r="C2" s="43" t="s">
        <v>78</v>
      </c>
      <c r="D2" s="123" t="s">
        <v>79</v>
      </c>
      <c r="E2" s="123"/>
      <c r="F2" s="43" t="s">
        <v>80</v>
      </c>
      <c r="G2" s="43" t="s">
        <v>81</v>
      </c>
      <c r="H2" s="43" t="s">
        <v>82</v>
      </c>
      <c r="I2" s="43" t="s">
        <v>83</v>
      </c>
      <c r="J2" s="43" t="s">
        <v>84</v>
      </c>
      <c r="K2" s="43" t="s">
        <v>85</v>
      </c>
      <c r="L2" s="43" t="s">
        <v>86</v>
      </c>
      <c r="M2" s="43" t="s">
        <v>24</v>
      </c>
      <c r="N2" s="42" t="s">
        <v>106</v>
      </c>
    </row>
    <row r="3" spans="1:14" ht="16" customHeight="1" x14ac:dyDescent="0.3">
      <c r="A3" s="124">
        <v>45658</v>
      </c>
      <c r="B3" s="44">
        <v>1</v>
      </c>
      <c r="C3" s="44" t="s">
        <v>87</v>
      </c>
      <c r="D3" s="125" t="s">
        <v>88</v>
      </c>
      <c r="E3" s="125"/>
      <c r="F3" s="44" t="s">
        <v>89</v>
      </c>
      <c r="G3" s="45">
        <v>1.59</v>
      </c>
      <c r="H3" s="44"/>
      <c r="I3" s="44" t="s">
        <v>100</v>
      </c>
      <c r="J3" s="44">
        <v>0</v>
      </c>
      <c r="K3" s="44" t="s">
        <v>101</v>
      </c>
      <c r="L3" s="44">
        <v>1.02</v>
      </c>
      <c r="M3" s="46">
        <v>1.335</v>
      </c>
      <c r="N3" s="42">
        <v>0.76500000000000001</v>
      </c>
    </row>
    <row r="4" spans="1:14" ht="16" customHeight="1" x14ac:dyDescent="0.3">
      <c r="A4" s="125"/>
      <c r="B4" s="44">
        <v>2</v>
      </c>
      <c r="C4" s="44" t="s">
        <v>87</v>
      </c>
      <c r="D4" s="125" t="s">
        <v>91</v>
      </c>
      <c r="E4" s="125"/>
      <c r="F4" s="44" t="s">
        <v>89</v>
      </c>
      <c r="G4" s="44">
        <v>0</v>
      </c>
      <c r="H4" s="44"/>
      <c r="I4" s="44" t="s">
        <v>100</v>
      </c>
      <c r="J4" s="44">
        <v>0</v>
      </c>
      <c r="K4" s="44" t="s">
        <v>101</v>
      </c>
      <c r="L4" s="44">
        <v>0</v>
      </c>
      <c r="M4" s="44">
        <v>0</v>
      </c>
      <c r="N4" s="42">
        <v>0</v>
      </c>
    </row>
    <row r="5" spans="1:14" ht="16" customHeight="1" x14ac:dyDescent="0.3">
      <c r="A5" s="125"/>
      <c r="B5" s="44">
        <v>3</v>
      </c>
      <c r="C5" s="44" t="s">
        <v>92</v>
      </c>
      <c r="D5" s="125" t="s">
        <v>93</v>
      </c>
      <c r="E5" s="125"/>
      <c r="F5" s="44" t="s">
        <v>89</v>
      </c>
      <c r="G5" s="44">
        <v>0.02</v>
      </c>
      <c r="H5" s="44"/>
      <c r="I5" s="44" t="s">
        <v>103</v>
      </c>
      <c r="J5" s="44">
        <v>0</v>
      </c>
      <c r="K5" s="44" t="s">
        <v>100</v>
      </c>
      <c r="L5" s="44">
        <v>0</v>
      </c>
      <c r="M5" s="44">
        <v>0.02</v>
      </c>
      <c r="N5" s="42">
        <v>0</v>
      </c>
    </row>
    <row r="6" spans="1:14" ht="16" customHeight="1" x14ac:dyDescent="0.3">
      <c r="A6" s="125"/>
      <c r="B6" s="125">
        <v>4</v>
      </c>
      <c r="C6" s="125" t="s">
        <v>92</v>
      </c>
      <c r="D6" s="125" t="s">
        <v>94</v>
      </c>
      <c r="E6" s="44" t="s">
        <v>95</v>
      </c>
      <c r="F6" s="44" t="s">
        <v>89</v>
      </c>
      <c r="G6" s="44">
        <v>1.24</v>
      </c>
      <c r="H6" s="44"/>
      <c r="I6" s="44" t="s">
        <v>100</v>
      </c>
      <c r="J6" s="44">
        <v>0</v>
      </c>
      <c r="K6" s="44" t="s">
        <v>101</v>
      </c>
      <c r="L6" s="44">
        <v>1.24</v>
      </c>
      <c r="M6" s="44">
        <v>0</v>
      </c>
      <c r="N6" s="42">
        <v>0</v>
      </c>
    </row>
    <row r="7" spans="1:14" ht="16" customHeight="1" x14ac:dyDescent="0.3">
      <c r="A7" s="125"/>
      <c r="B7" s="125"/>
      <c r="C7" s="125"/>
      <c r="D7" s="125"/>
      <c r="E7" s="44" t="s">
        <v>96</v>
      </c>
      <c r="F7" s="44" t="s">
        <v>89</v>
      </c>
      <c r="G7" s="44">
        <v>2.9239999999999999</v>
      </c>
      <c r="H7" s="44"/>
      <c r="I7" s="44" t="s">
        <v>103</v>
      </c>
      <c r="J7" s="44">
        <v>2.8</v>
      </c>
      <c r="K7" s="44" t="s">
        <v>100</v>
      </c>
      <c r="L7" s="44">
        <v>0</v>
      </c>
      <c r="M7" s="44">
        <v>0.88700000000000001</v>
      </c>
      <c r="N7" s="42">
        <v>0.76300000000000001</v>
      </c>
    </row>
    <row r="8" spans="1:14" ht="16" customHeight="1" x14ac:dyDescent="0.3">
      <c r="A8" s="125"/>
      <c r="B8" s="125"/>
      <c r="C8" s="125"/>
      <c r="D8" s="125"/>
      <c r="E8" s="44" t="s">
        <v>97</v>
      </c>
      <c r="F8" s="44" t="s">
        <v>89</v>
      </c>
      <c r="G8" s="44">
        <v>0.315</v>
      </c>
      <c r="H8" s="44"/>
      <c r="I8" s="44" t="s">
        <v>103</v>
      </c>
      <c r="J8" s="44">
        <v>0.54</v>
      </c>
      <c r="K8" s="44" t="s">
        <v>100</v>
      </c>
      <c r="L8" s="44">
        <v>0</v>
      </c>
      <c r="M8" s="44">
        <v>7.999999999999996E-2</v>
      </c>
      <c r="N8" s="42">
        <v>0.30499999999999999</v>
      </c>
    </row>
    <row r="9" spans="1:14" ht="16" customHeight="1" x14ac:dyDescent="0.3">
      <c r="A9" s="125"/>
      <c r="B9" s="125"/>
      <c r="C9" s="125"/>
      <c r="D9" s="125"/>
      <c r="E9" s="44" t="s">
        <v>98</v>
      </c>
      <c r="F9" s="44" t="s">
        <v>89</v>
      </c>
      <c r="G9" s="44">
        <v>1.0549999999999999</v>
      </c>
      <c r="H9" s="44"/>
      <c r="I9" s="44" t="s">
        <v>100</v>
      </c>
      <c r="J9" s="44">
        <v>0</v>
      </c>
      <c r="K9" s="44" t="s">
        <v>101</v>
      </c>
      <c r="L9" s="44">
        <v>1.3</v>
      </c>
      <c r="M9" s="44">
        <v>0.16499999999999981</v>
      </c>
      <c r="N9" s="42">
        <v>0.41</v>
      </c>
    </row>
    <row r="10" spans="1:14" ht="16" customHeight="1" x14ac:dyDescent="0.3">
      <c r="A10" s="126">
        <v>45689</v>
      </c>
      <c r="B10" s="47">
        <v>1</v>
      </c>
      <c r="C10" s="47" t="s">
        <v>87</v>
      </c>
      <c r="D10" s="128" t="s">
        <v>99</v>
      </c>
      <c r="E10" s="129"/>
      <c r="F10" s="47" t="s">
        <v>89</v>
      </c>
      <c r="G10" s="47">
        <v>0.25</v>
      </c>
      <c r="H10" s="47"/>
      <c r="I10" s="47" t="s">
        <v>100</v>
      </c>
      <c r="J10" s="47">
        <v>0</v>
      </c>
      <c r="K10" s="47" t="s">
        <v>101</v>
      </c>
      <c r="L10" s="47">
        <v>0</v>
      </c>
      <c r="M10" s="47">
        <v>1.585</v>
      </c>
    </row>
    <row r="11" spans="1:14" ht="16" customHeight="1" x14ac:dyDescent="0.3">
      <c r="A11" s="127"/>
      <c r="B11" s="47">
        <v>2</v>
      </c>
      <c r="C11" s="47" t="s">
        <v>87</v>
      </c>
      <c r="D11" s="128" t="s">
        <v>102</v>
      </c>
      <c r="E11" s="129"/>
      <c r="F11" s="47" t="s">
        <v>89</v>
      </c>
      <c r="G11" s="47">
        <v>0</v>
      </c>
      <c r="H11" s="47"/>
      <c r="I11" s="47" t="s">
        <v>100</v>
      </c>
      <c r="J11" s="47">
        <v>0</v>
      </c>
      <c r="K11" s="47" t="s">
        <v>101</v>
      </c>
      <c r="L11" s="47">
        <v>0</v>
      </c>
      <c r="M11" s="47">
        <v>0</v>
      </c>
    </row>
    <row r="12" spans="1:14" ht="16" customHeight="1" x14ac:dyDescent="0.3">
      <c r="A12" s="127"/>
      <c r="B12" s="47">
        <v>3</v>
      </c>
      <c r="C12" s="47" t="s">
        <v>92</v>
      </c>
      <c r="D12" s="127" t="s">
        <v>93</v>
      </c>
      <c r="E12" s="127"/>
      <c r="F12" s="47" t="s">
        <v>89</v>
      </c>
      <c r="G12" s="47">
        <v>0.26</v>
      </c>
      <c r="H12" s="47"/>
      <c r="I12" s="47" t="s">
        <v>103</v>
      </c>
      <c r="J12" s="47">
        <v>0</v>
      </c>
      <c r="K12" s="47" t="s">
        <v>100</v>
      </c>
      <c r="L12" s="47">
        <v>0</v>
      </c>
      <c r="M12" s="47">
        <v>0.28000000000000003</v>
      </c>
    </row>
    <row r="13" spans="1:14" ht="16" customHeight="1" x14ac:dyDescent="0.3">
      <c r="A13" s="127"/>
      <c r="B13" s="127">
        <v>4</v>
      </c>
      <c r="C13" s="127" t="s">
        <v>92</v>
      </c>
      <c r="D13" s="127" t="s">
        <v>94</v>
      </c>
      <c r="E13" s="47" t="s">
        <v>95</v>
      </c>
      <c r="F13" s="47" t="s">
        <v>89</v>
      </c>
      <c r="G13" s="47">
        <v>0</v>
      </c>
      <c r="H13" s="47"/>
      <c r="I13" s="47" t="s">
        <v>100</v>
      </c>
      <c r="J13" s="47">
        <v>0</v>
      </c>
      <c r="K13" s="47" t="s">
        <v>101</v>
      </c>
      <c r="L13" s="47">
        <v>0</v>
      </c>
      <c r="M13" s="47">
        <v>0</v>
      </c>
    </row>
    <row r="14" spans="1:14" ht="16" customHeight="1" x14ac:dyDescent="0.3">
      <c r="A14" s="127"/>
      <c r="B14" s="127"/>
      <c r="C14" s="127"/>
      <c r="D14" s="127"/>
      <c r="E14" s="47" t="s">
        <v>104</v>
      </c>
      <c r="F14" s="47" t="s">
        <v>89</v>
      </c>
      <c r="G14" s="47">
        <v>2.2130000000000001</v>
      </c>
      <c r="H14" s="47"/>
      <c r="I14" s="47" t="s">
        <v>103</v>
      </c>
      <c r="J14" s="47">
        <v>2.7</v>
      </c>
      <c r="K14" s="47" t="s">
        <v>100</v>
      </c>
      <c r="L14" s="47">
        <v>0</v>
      </c>
      <c r="M14" s="47">
        <v>0.39999999999999991</v>
      </c>
    </row>
    <row r="15" spans="1:14" ht="16" customHeight="1" x14ac:dyDescent="0.3">
      <c r="A15" s="127"/>
      <c r="B15" s="127"/>
      <c r="C15" s="127"/>
      <c r="D15" s="127"/>
      <c r="E15" s="47" t="s">
        <v>105</v>
      </c>
      <c r="F15" s="47" t="s">
        <v>89</v>
      </c>
      <c r="G15" s="47">
        <v>0.25</v>
      </c>
      <c r="H15" s="47"/>
      <c r="I15" s="47" t="s">
        <v>103</v>
      </c>
      <c r="J15" s="47">
        <v>0</v>
      </c>
      <c r="K15" s="47" t="s">
        <v>100</v>
      </c>
      <c r="L15" s="47">
        <v>0</v>
      </c>
      <c r="M15" s="47">
        <v>0.32999999999999996</v>
      </c>
    </row>
    <row r="16" spans="1:14" ht="16" customHeight="1" x14ac:dyDescent="0.3">
      <c r="A16" s="127"/>
      <c r="B16" s="127"/>
      <c r="C16" s="127"/>
      <c r="D16" s="127"/>
      <c r="E16" s="47" t="s">
        <v>98</v>
      </c>
      <c r="F16" s="47" t="s">
        <v>89</v>
      </c>
      <c r="G16" s="47">
        <v>0.55000000000000004</v>
      </c>
      <c r="H16" s="47"/>
      <c r="I16" s="47" t="s">
        <v>100</v>
      </c>
      <c r="J16" s="47">
        <v>0</v>
      </c>
      <c r="K16" s="47" t="s">
        <v>101</v>
      </c>
      <c r="L16" s="47">
        <v>0</v>
      </c>
      <c r="M16" s="47">
        <v>0.71499999999999986</v>
      </c>
    </row>
    <row r="17" spans="1:13" ht="16" customHeight="1" x14ac:dyDescent="0.3">
      <c r="A17" s="124">
        <v>45717</v>
      </c>
      <c r="B17" s="44">
        <v>1</v>
      </c>
      <c r="C17" s="44" t="s">
        <v>87</v>
      </c>
      <c r="D17" s="125" t="s">
        <v>99</v>
      </c>
      <c r="E17" s="125"/>
      <c r="F17" s="44" t="s">
        <v>89</v>
      </c>
      <c r="G17" s="44">
        <v>0.71499999999999997</v>
      </c>
      <c r="H17" s="44"/>
      <c r="I17" s="44" t="s">
        <v>100</v>
      </c>
      <c r="J17" s="44">
        <v>0</v>
      </c>
      <c r="K17" s="44" t="s">
        <v>101</v>
      </c>
      <c r="L17" s="44">
        <v>2.02</v>
      </c>
      <c r="M17" s="44">
        <v>0.2799999999999998</v>
      </c>
    </row>
    <row r="18" spans="1:13" ht="16" customHeight="1" x14ac:dyDescent="0.3">
      <c r="A18" s="125"/>
      <c r="B18" s="44">
        <v>2</v>
      </c>
      <c r="C18" s="44" t="s">
        <v>87</v>
      </c>
      <c r="D18" s="125" t="s">
        <v>102</v>
      </c>
      <c r="E18" s="125"/>
      <c r="F18" s="44" t="s">
        <v>89</v>
      </c>
      <c r="G18" s="44">
        <v>0</v>
      </c>
      <c r="H18" s="44"/>
      <c r="I18" s="44" t="s">
        <v>100</v>
      </c>
      <c r="J18" s="44">
        <v>0</v>
      </c>
      <c r="K18" s="44" t="s">
        <v>101</v>
      </c>
      <c r="L18" s="44">
        <v>0</v>
      </c>
      <c r="M18" s="44">
        <v>0</v>
      </c>
    </row>
    <row r="19" spans="1:13" ht="16" customHeight="1" x14ac:dyDescent="0.3">
      <c r="A19" s="125"/>
      <c r="B19" s="44">
        <v>3</v>
      </c>
      <c r="C19" s="44" t="s">
        <v>92</v>
      </c>
      <c r="D19" s="125" t="s">
        <v>93</v>
      </c>
      <c r="E19" s="125"/>
      <c r="F19" s="44" t="s">
        <v>89</v>
      </c>
      <c r="G19" s="44">
        <v>1.1399999999999999</v>
      </c>
      <c r="H19" s="44"/>
      <c r="I19" s="44" t="s">
        <v>103</v>
      </c>
      <c r="J19" s="44">
        <v>1.34</v>
      </c>
      <c r="K19" s="44" t="s">
        <v>100</v>
      </c>
      <c r="L19" s="44">
        <v>0</v>
      </c>
      <c r="M19" s="44">
        <v>7.9999999999999849E-2</v>
      </c>
    </row>
    <row r="20" spans="1:13" ht="16" customHeight="1" x14ac:dyDescent="0.3">
      <c r="A20" s="125"/>
      <c r="B20" s="125">
        <v>4</v>
      </c>
      <c r="C20" s="125" t="s">
        <v>92</v>
      </c>
      <c r="D20" s="125" t="s">
        <v>94</v>
      </c>
      <c r="E20" s="44" t="s">
        <v>95</v>
      </c>
      <c r="F20" s="44" t="s">
        <v>89</v>
      </c>
      <c r="G20" s="44">
        <v>0</v>
      </c>
      <c r="H20" s="44"/>
      <c r="I20" s="44" t="s">
        <v>100</v>
      </c>
      <c r="J20" s="44">
        <v>0</v>
      </c>
      <c r="K20" s="44" t="s">
        <v>101</v>
      </c>
      <c r="L20" s="44">
        <v>0</v>
      </c>
      <c r="M20" s="44">
        <v>0</v>
      </c>
    </row>
    <row r="21" spans="1:13" ht="16" customHeight="1" x14ac:dyDescent="0.3">
      <c r="A21" s="125"/>
      <c r="B21" s="125"/>
      <c r="C21" s="125"/>
      <c r="D21" s="125"/>
      <c r="E21" s="44" t="s">
        <v>96</v>
      </c>
      <c r="F21" s="44" t="s">
        <v>89</v>
      </c>
      <c r="G21" s="44">
        <v>1.887</v>
      </c>
      <c r="H21" s="44"/>
      <c r="I21" s="44" t="s">
        <v>103</v>
      </c>
      <c r="J21" s="44">
        <v>1.66</v>
      </c>
      <c r="K21" s="44" t="s">
        <v>100</v>
      </c>
      <c r="L21" s="44">
        <v>0</v>
      </c>
      <c r="M21" s="44">
        <v>0.627</v>
      </c>
    </row>
    <row r="22" spans="1:13" ht="16" customHeight="1" x14ac:dyDescent="0.3">
      <c r="A22" s="125"/>
      <c r="B22" s="125"/>
      <c r="C22" s="125"/>
      <c r="D22" s="125"/>
      <c r="E22" s="44" t="s">
        <v>105</v>
      </c>
      <c r="F22" s="44" t="s">
        <v>89</v>
      </c>
      <c r="G22" s="44">
        <v>0.5</v>
      </c>
      <c r="H22" s="44"/>
      <c r="I22" s="44" t="s">
        <v>103</v>
      </c>
      <c r="J22" s="44">
        <v>0.52</v>
      </c>
      <c r="K22" s="44" t="s">
        <v>100</v>
      </c>
      <c r="L22" s="44">
        <v>0</v>
      </c>
      <c r="M22" s="44">
        <v>0.30999999999999994</v>
      </c>
    </row>
    <row r="23" spans="1:13" ht="16" customHeight="1" x14ac:dyDescent="0.3">
      <c r="A23" s="125"/>
      <c r="B23" s="125"/>
      <c r="C23" s="125"/>
      <c r="D23" s="125"/>
      <c r="E23" s="44" t="s">
        <v>98</v>
      </c>
      <c r="F23" s="44" t="s">
        <v>89</v>
      </c>
      <c r="G23" s="44">
        <v>1.085</v>
      </c>
      <c r="H23" s="44"/>
      <c r="I23" s="44" t="s">
        <v>100</v>
      </c>
      <c r="J23" s="44">
        <v>0</v>
      </c>
      <c r="K23" s="44" t="s">
        <v>101</v>
      </c>
      <c r="L23" s="44">
        <v>1.58</v>
      </c>
      <c r="M23" s="44">
        <v>0.21999999999999975</v>
      </c>
    </row>
    <row r="24" spans="1:13" ht="16" customHeight="1" x14ac:dyDescent="0.3">
      <c r="A24" s="126">
        <v>45748</v>
      </c>
      <c r="B24" s="47">
        <v>1</v>
      </c>
      <c r="C24" s="47" t="s">
        <v>87</v>
      </c>
      <c r="D24" s="127" t="s">
        <v>99</v>
      </c>
      <c r="E24" s="127"/>
      <c r="F24" s="47" t="s">
        <v>89</v>
      </c>
      <c r="G24" s="47">
        <v>1.1299999999999999</v>
      </c>
      <c r="H24" s="47"/>
      <c r="I24" s="47" t="s">
        <v>100</v>
      </c>
      <c r="J24" s="47">
        <v>0</v>
      </c>
      <c r="K24" s="47" t="s">
        <v>101</v>
      </c>
      <c r="L24" s="47">
        <v>1.26</v>
      </c>
      <c r="M24" s="47">
        <v>0.14999999999999969</v>
      </c>
    </row>
    <row r="25" spans="1:13" ht="16" customHeight="1" x14ac:dyDescent="0.3">
      <c r="A25" s="127"/>
      <c r="B25" s="47">
        <v>2</v>
      </c>
      <c r="C25" s="47" t="s">
        <v>87</v>
      </c>
      <c r="D25" s="127" t="s">
        <v>102</v>
      </c>
      <c r="E25" s="127"/>
      <c r="F25" s="47" t="s">
        <v>89</v>
      </c>
      <c r="G25" s="47">
        <v>0</v>
      </c>
      <c r="H25" s="47"/>
      <c r="I25" s="47" t="s">
        <v>100</v>
      </c>
      <c r="J25" s="47">
        <v>0</v>
      </c>
      <c r="K25" s="47" t="s">
        <v>101</v>
      </c>
      <c r="L25" s="47">
        <v>0</v>
      </c>
      <c r="M25" s="47">
        <v>0</v>
      </c>
    </row>
    <row r="26" spans="1:13" ht="16" customHeight="1" x14ac:dyDescent="0.3">
      <c r="A26" s="127"/>
      <c r="B26" s="47">
        <v>3</v>
      </c>
      <c r="C26" s="47" t="s">
        <v>92</v>
      </c>
      <c r="D26" s="127" t="s">
        <v>93</v>
      </c>
      <c r="E26" s="127"/>
      <c r="F26" s="47" t="s">
        <v>89</v>
      </c>
      <c r="G26" s="47">
        <v>0.2</v>
      </c>
      <c r="H26" s="47"/>
      <c r="I26" s="47" t="s">
        <v>103</v>
      </c>
      <c r="J26" s="47">
        <v>0</v>
      </c>
      <c r="K26" s="47" t="s">
        <v>100</v>
      </c>
      <c r="L26" s="47">
        <v>0</v>
      </c>
      <c r="M26" s="47">
        <v>0.27999999999999986</v>
      </c>
    </row>
    <row r="27" spans="1:13" ht="16" customHeight="1" x14ac:dyDescent="0.3">
      <c r="A27" s="127"/>
      <c r="B27" s="127">
        <v>4</v>
      </c>
      <c r="C27" s="127" t="s">
        <v>92</v>
      </c>
      <c r="D27" s="127" t="s">
        <v>94</v>
      </c>
      <c r="E27" s="47" t="s">
        <v>95</v>
      </c>
      <c r="F27" s="47" t="s">
        <v>89</v>
      </c>
      <c r="G27" s="47">
        <v>1.425</v>
      </c>
      <c r="H27" s="47"/>
      <c r="I27" s="47" t="s">
        <v>100</v>
      </c>
      <c r="J27" s="47">
        <v>0</v>
      </c>
      <c r="K27" s="47" t="s">
        <v>101</v>
      </c>
      <c r="L27" s="47">
        <v>1.425</v>
      </c>
      <c r="M27" s="47">
        <v>0</v>
      </c>
    </row>
    <row r="28" spans="1:13" ht="16" customHeight="1" x14ac:dyDescent="0.3">
      <c r="A28" s="127"/>
      <c r="B28" s="127"/>
      <c r="C28" s="127"/>
      <c r="D28" s="127"/>
      <c r="E28" s="47" t="s">
        <v>104</v>
      </c>
      <c r="F28" s="47" t="s">
        <v>89</v>
      </c>
      <c r="G28" s="47">
        <v>3.395</v>
      </c>
      <c r="H28" s="47"/>
      <c r="I28" s="47" t="s">
        <v>103</v>
      </c>
      <c r="J28" s="47">
        <v>3.4</v>
      </c>
      <c r="K28" s="47" t="s">
        <v>100</v>
      </c>
      <c r="L28" s="47">
        <v>0</v>
      </c>
      <c r="M28" s="47">
        <v>0.62200000000000033</v>
      </c>
    </row>
    <row r="29" spans="1:13" ht="16" customHeight="1" x14ac:dyDescent="0.3">
      <c r="A29" s="127"/>
      <c r="B29" s="127"/>
      <c r="C29" s="127"/>
      <c r="D29" s="127"/>
      <c r="E29" s="47" t="s">
        <v>105</v>
      </c>
      <c r="F29" s="47" t="s">
        <v>89</v>
      </c>
      <c r="G29" s="47">
        <v>0.43</v>
      </c>
      <c r="H29" s="47"/>
      <c r="I29" s="47" t="s">
        <v>103</v>
      </c>
      <c r="J29" s="47">
        <v>0.5</v>
      </c>
      <c r="K29" s="47" t="s">
        <v>100</v>
      </c>
      <c r="L29" s="47">
        <v>0</v>
      </c>
      <c r="M29" s="47">
        <v>0.24</v>
      </c>
    </row>
    <row r="30" spans="1:13" ht="16" customHeight="1" x14ac:dyDescent="0.3">
      <c r="A30" s="127"/>
      <c r="B30" s="127"/>
      <c r="C30" s="127"/>
      <c r="D30" s="127"/>
      <c r="E30" s="47" t="s">
        <v>98</v>
      </c>
      <c r="F30" s="47" t="s">
        <v>89</v>
      </c>
      <c r="G30" s="47">
        <v>1.2250000000000001</v>
      </c>
      <c r="H30" s="47"/>
      <c r="I30" s="47" t="s">
        <v>100</v>
      </c>
      <c r="J30" s="47">
        <v>0</v>
      </c>
      <c r="K30" s="47" t="s">
        <v>101</v>
      </c>
      <c r="L30" s="47">
        <v>1.2450000000000001</v>
      </c>
      <c r="M30" s="47">
        <v>0.19999999999999973</v>
      </c>
    </row>
    <row r="31" spans="1:13" ht="16" customHeight="1" x14ac:dyDescent="0.3">
      <c r="A31" s="124">
        <v>45778</v>
      </c>
      <c r="B31" s="44">
        <v>1</v>
      </c>
      <c r="C31" s="44" t="s">
        <v>87</v>
      </c>
      <c r="D31" s="125" t="s">
        <v>99</v>
      </c>
      <c r="E31" s="125"/>
      <c r="F31" s="44" t="s">
        <v>89</v>
      </c>
      <c r="G31" s="44">
        <v>0.24</v>
      </c>
      <c r="H31" s="44"/>
      <c r="I31" s="44" t="s">
        <v>100</v>
      </c>
      <c r="J31" s="44">
        <v>0</v>
      </c>
      <c r="K31" s="44" t="s">
        <v>101</v>
      </c>
      <c r="L31" s="44">
        <v>0</v>
      </c>
      <c r="M31" s="44">
        <v>0.38999999999999968</v>
      </c>
    </row>
    <row r="32" spans="1:13" ht="16" customHeight="1" x14ac:dyDescent="0.3">
      <c r="A32" s="125"/>
      <c r="B32" s="44">
        <v>2</v>
      </c>
      <c r="C32" s="44" t="s">
        <v>87</v>
      </c>
      <c r="D32" s="125" t="s">
        <v>102</v>
      </c>
      <c r="E32" s="125"/>
      <c r="F32" s="44" t="s">
        <v>89</v>
      </c>
      <c r="G32" s="44">
        <v>0</v>
      </c>
      <c r="H32" s="44"/>
      <c r="I32" s="44" t="s">
        <v>100</v>
      </c>
      <c r="J32" s="44">
        <v>0</v>
      </c>
      <c r="K32" s="44" t="s">
        <v>101</v>
      </c>
      <c r="L32" s="44">
        <v>0</v>
      </c>
      <c r="M32" s="44">
        <v>0</v>
      </c>
    </row>
    <row r="33" spans="1:13" ht="16" customHeight="1" x14ac:dyDescent="0.3">
      <c r="A33" s="125"/>
      <c r="B33" s="44">
        <v>3</v>
      </c>
      <c r="C33" s="44" t="s">
        <v>92</v>
      </c>
      <c r="D33" s="125" t="s">
        <v>93</v>
      </c>
      <c r="E33" s="125"/>
      <c r="F33" s="44" t="s">
        <v>89</v>
      </c>
      <c r="G33" s="44">
        <v>0</v>
      </c>
      <c r="H33" s="44"/>
      <c r="I33" s="44" t="s">
        <v>103</v>
      </c>
      <c r="J33" s="44">
        <v>0</v>
      </c>
      <c r="K33" s="44" t="s">
        <v>100</v>
      </c>
      <c r="L33" s="44">
        <v>0</v>
      </c>
      <c r="M33" s="44">
        <v>0.27999999999999986</v>
      </c>
    </row>
    <row r="34" spans="1:13" ht="16" customHeight="1" x14ac:dyDescent="0.3">
      <c r="A34" s="125"/>
      <c r="B34" s="125">
        <v>4</v>
      </c>
      <c r="C34" s="125" t="s">
        <v>92</v>
      </c>
      <c r="D34" s="125" t="s">
        <v>94</v>
      </c>
      <c r="E34" s="44" t="s">
        <v>95</v>
      </c>
      <c r="F34" s="44" t="s">
        <v>89</v>
      </c>
      <c r="G34" s="44">
        <v>0</v>
      </c>
      <c r="H34" s="44"/>
      <c r="I34" s="44" t="s">
        <v>100</v>
      </c>
      <c r="J34" s="44">
        <v>0</v>
      </c>
      <c r="K34" s="44" t="s">
        <v>101</v>
      </c>
      <c r="L34" s="44">
        <v>0</v>
      </c>
      <c r="M34" s="44">
        <v>0</v>
      </c>
    </row>
    <row r="35" spans="1:13" ht="16" customHeight="1" x14ac:dyDescent="0.3">
      <c r="A35" s="125"/>
      <c r="B35" s="125"/>
      <c r="C35" s="125"/>
      <c r="D35" s="125"/>
      <c r="E35" s="44" t="s">
        <v>96</v>
      </c>
      <c r="F35" s="44" t="s">
        <v>89</v>
      </c>
      <c r="G35" s="44">
        <v>3.3119999999999998</v>
      </c>
      <c r="I35" s="44" t="s">
        <v>103</v>
      </c>
      <c r="J35" s="44">
        <v>3.62</v>
      </c>
      <c r="K35" s="44" t="s">
        <v>100</v>
      </c>
      <c r="L35" s="44">
        <v>0</v>
      </c>
      <c r="M35" s="44">
        <v>0.31400000000000006</v>
      </c>
    </row>
    <row r="36" spans="1:13" ht="16" customHeight="1" x14ac:dyDescent="0.3">
      <c r="A36" s="125"/>
      <c r="B36" s="125"/>
      <c r="C36" s="125"/>
      <c r="D36" s="125"/>
      <c r="E36" s="44" t="s">
        <v>105</v>
      </c>
      <c r="F36" s="44" t="s">
        <v>89</v>
      </c>
      <c r="G36" s="44">
        <v>0.2</v>
      </c>
      <c r="H36" s="44"/>
      <c r="I36" s="44" t="s">
        <v>103</v>
      </c>
      <c r="J36" s="44">
        <v>0</v>
      </c>
      <c r="K36" s="44" t="s">
        <v>100</v>
      </c>
      <c r="L36" s="44">
        <v>0</v>
      </c>
      <c r="M36" s="44">
        <v>0.44</v>
      </c>
    </row>
    <row r="37" spans="1:13" ht="16" customHeight="1" x14ac:dyDescent="0.3">
      <c r="A37" s="125"/>
      <c r="B37" s="125"/>
      <c r="C37" s="125"/>
      <c r="D37" s="125"/>
      <c r="E37" s="44" t="s">
        <v>98</v>
      </c>
      <c r="F37" s="44" t="s">
        <v>89</v>
      </c>
      <c r="G37" s="44">
        <v>1.2450000000000001</v>
      </c>
      <c r="H37" s="44"/>
      <c r="I37" s="44" t="s">
        <v>100</v>
      </c>
      <c r="J37" s="44">
        <v>0</v>
      </c>
      <c r="K37" s="44" t="s">
        <v>101</v>
      </c>
      <c r="L37" s="44">
        <v>1.28</v>
      </c>
      <c r="M37" s="44">
        <v>0.16499999999999981</v>
      </c>
    </row>
    <row r="38" spans="1:13" ht="16" customHeight="1" x14ac:dyDescent="0.3">
      <c r="A38" s="126">
        <v>45809</v>
      </c>
      <c r="B38" s="47">
        <v>1</v>
      </c>
      <c r="C38" s="47" t="s">
        <v>87</v>
      </c>
      <c r="D38" s="127" t="s">
        <v>99</v>
      </c>
      <c r="E38" s="127"/>
      <c r="F38" s="47" t="s">
        <v>89</v>
      </c>
      <c r="G38" s="47">
        <v>1.26</v>
      </c>
      <c r="H38" s="47"/>
      <c r="I38" s="47" t="s">
        <v>100</v>
      </c>
      <c r="J38" s="47">
        <v>0</v>
      </c>
      <c r="K38" s="47" t="s">
        <v>101</v>
      </c>
      <c r="L38" s="47">
        <v>1.6</v>
      </c>
      <c r="M38" s="47">
        <v>4.99999999999996E-2</v>
      </c>
    </row>
    <row r="39" spans="1:13" ht="16" customHeight="1" x14ac:dyDescent="0.3">
      <c r="A39" s="127"/>
      <c r="B39" s="47">
        <v>2</v>
      </c>
      <c r="C39" s="47" t="s">
        <v>87</v>
      </c>
      <c r="D39" s="127" t="s">
        <v>102</v>
      </c>
      <c r="E39" s="127"/>
      <c r="F39" s="47" t="s">
        <v>89</v>
      </c>
      <c r="G39" s="47">
        <v>0</v>
      </c>
      <c r="H39" s="47"/>
      <c r="I39" s="47" t="s">
        <v>100</v>
      </c>
      <c r="J39" s="47">
        <v>0</v>
      </c>
      <c r="K39" s="47" t="s">
        <v>101</v>
      </c>
      <c r="L39" s="47">
        <v>0</v>
      </c>
      <c r="M39" s="47">
        <v>0</v>
      </c>
    </row>
    <row r="40" spans="1:13" ht="16" customHeight="1" x14ac:dyDescent="0.3">
      <c r="A40" s="127"/>
      <c r="B40" s="47">
        <v>3</v>
      </c>
      <c r="C40" s="47" t="s">
        <v>92</v>
      </c>
      <c r="D40" s="127" t="s">
        <v>93</v>
      </c>
      <c r="E40" s="127"/>
      <c r="F40" s="47" t="s">
        <v>89</v>
      </c>
      <c r="G40" s="47">
        <v>0.05</v>
      </c>
      <c r="H40" s="47"/>
      <c r="I40" s="47" t="s">
        <v>103</v>
      </c>
      <c r="J40" s="47">
        <v>0</v>
      </c>
      <c r="K40" s="47" t="s">
        <v>100</v>
      </c>
      <c r="L40" s="47">
        <v>0</v>
      </c>
      <c r="M40" s="47">
        <v>0.32999999999999985</v>
      </c>
    </row>
    <row r="41" spans="1:13" ht="16" customHeight="1" x14ac:dyDescent="0.3">
      <c r="A41" s="127"/>
      <c r="B41" s="127">
        <v>4</v>
      </c>
      <c r="C41" s="127" t="s">
        <v>92</v>
      </c>
      <c r="D41" s="127" t="s">
        <v>94</v>
      </c>
      <c r="E41" s="47" t="s">
        <v>95</v>
      </c>
      <c r="F41" s="47" t="s">
        <v>89</v>
      </c>
      <c r="G41" s="47">
        <v>2.06</v>
      </c>
      <c r="H41" s="47"/>
      <c r="I41" s="47" t="s">
        <v>100</v>
      </c>
      <c r="J41" s="47">
        <v>0</v>
      </c>
      <c r="K41" s="47" t="s">
        <v>101</v>
      </c>
      <c r="L41" s="47">
        <v>2.06</v>
      </c>
      <c r="M41" s="47">
        <v>0</v>
      </c>
    </row>
    <row r="42" spans="1:13" ht="16" customHeight="1" x14ac:dyDescent="0.3">
      <c r="A42" s="127"/>
      <c r="B42" s="127"/>
      <c r="C42" s="127"/>
      <c r="D42" s="127"/>
      <c r="E42" s="47" t="s">
        <v>104</v>
      </c>
      <c r="F42" s="47" t="s">
        <v>89</v>
      </c>
      <c r="G42" s="47">
        <v>2.1949999999999998</v>
      </c>
      <c r="H42" s="47"/>
      <c r="I42" s="47" t="s">
        <v>103</v>
      </c>
      <c r="J42" s="47">
        <v>1.22</v>
      </c>
      <c r="K42" s="47" t="s">
        <v>100</v>
      </c>
      <c r="L42" s="47">
        <v>0</v>
      </c>
      <c r="M42" s="47">
        <v>1.2889999999999999</v>
      </c>
    </row>
    <row r="43" spans="1:13" ht="16" customHeight="1" x14ac:dyDescent="0.3">
      <c r="A43" s="127"/>
      <c r="B43" s="127"/>
      <c r="C43" s="127"/>
      <c r="D43" s="127"/>
      <c r="E43" s="47" t="s">
        <v>105</v>
      </c>
      <c r="F43" s="47" t="s">
        <v>89</v>
      </c>
      <c r="G43" s="47">
        <v>0.38</v>
      </c>
      <c r="H43" s="47"/>
      <c r="I43" s="47" t="s">
        <v>103</v>
      </c>
      <c r="J43" s="47">
        <v>0.52</v>
      </c>
      <c r="K43" s="47" t="s">
        <v>100</v>
      </c>
      <c r="L43" s="47">
        <v>0</v>
      </c>
      <c r="M43" s="47">
        <v>0.30000000000000004</v>
      </c>
    </row>
    <row r="44" spans="1:13" ht="16" customHeight="1" x14ac:dyDescent="0.3">
      <c r="A44" s="127"/>
      <c r="B44" s="127"/>
      <c r="C44" s="127"/>
      <c r="D44" s="127"/>
      <c r="E44" s="47" t="s">
        <v>98</v>
      </c>
      <c r="F44" s="47" t="s">
        <v>89</v>
      </c>
      <c r="G44" s="47">
        <v>0.82</v>
      </c>
      <c r="H44" s="47"/>
      <c r="I44" s="47" t="s">
        <v>100</v>
      </c>
      <c r="J44" s="47">
        <v>0</v>
      </c>
      <c r="K44" s="47" t="s">
        <v>101</v>
      </c>
      <c r="L44" s="47">
        <v>0.86</v>
      </c>
      <c r="M44" s="47">
        <v>0.12499999999999978</v>
      </c>
    </row>
    <row r="45" spans="1:13" ht="16" customHeight="1" x14ac:dyDescent="0.3">
      <c r="A45" s="124">
        <v>45839</v>
      </c>
      <c r="B45" s="44">
        <v>1</v>
      </c>
      <c r="C45" s="44" t="s">
        <v>87</v>
      </c>
      <c r="D45" s="125" t="s">
        <v>99</v>
      </c>
      <c r="E45" s="125"/>
      <c r="F45" s="44" t="s">
        <v>89</v>
      </c>
      <c r="G45" s="44">
        <v>0.68500000000000005</v>
      </c>
      <c r="H45" s="44"/>
      <c r="I45" s="44" t="s">
        <v>100</v>
      </c>
      <c r="J45" s="44">
        <v>0</v>
      </c>
      <c r="K45" s="44" t="s">
        <v>101</v>
      </c>
      <c r="L45" s="44">
        <v>0</v>
      </c>
      <c r="M45" s="44">
        <v>0.73499999999999965</v>
      </c>
    </row>
    <row r="46" spans="1:13" ht="16" customHeight="1" x14ac:dyDescent="0.3">
      <c r="A46" s="125"/>
      <c r="B46" s="44">
        <v>2</v>
      </c>
      <c r="C46" s="44" t="s">
        <v>87</v>
      </c>
      <c r="D46" s="125" t="s">
        <v>102</v>
      </c>
      <c r="E46" s="125"/>
      <c r="F46" s="44" t="s">
        <v>89</v>
      </c>
      <c r="G46" s="44">
        <v>0</v>
      </c>
      <c r="H46" s="44"/>
      <c r="I46" s="44" t="s">
        <v>100</v>
      </c>
      <c r="J46" s="44">
        <v>0</v>
      </c>
      <c r="K46" s="44" t="s">
        <v>101</v>
      </c>
      <c r="L46" s="44">
        <v>0</v>
      </c>
      <c r="M46" s="44">
        <v>0</v>
      </c>
    </row>
    <row r="47" spans="1:13" ht="16" customHeight="1" x14ac:dyDescent="0.3">
      <c r="A47" s="125"/>
      <c r="B47" s="44">
        <v>3</v>
      </c>
      <c r="C47" s="44" t="s">
        <v>92</v>
      </c>
      <c r="D47" s="125" t="s">
        <v>93</v>
      </c>
      <c r="E47" s="125"/>
      <c r="F47" s="44" t="s">
        <v>89</v>
      </c>
      <c r="G47" s="44">
        <v>0.16</v>
      </c>
      <c r="H47" s="44"/>
      <c r="I47" s="44" t="s">
        <v>103</v>
      </c>
      <c r="J47" s="44">
        <v>0</v>
      </c>
      <c r="K47" s="44" t="s">
        <v>100</v>
      </c>
      <c r="L47" s="44">
        <v>0</v>
      </c>
      <c r="M47" s="44">
        <v>0.48999999999999988</v>
      </c>
    </row>
    <row r="48" spans="1:13" ht="16" customHeight="1" x14ac:dyDescent="0.3">
      <c r="A48" s="125"/>
      <c r="B48" s="125">
        <v>4</v>
      </c>
      <c r="C48" s="125" t="s">
        <v>92</v>
      </c>
      <c r="D48" s="125" t="s">
        <v>94</v>
      </c>
      <c r="E48" s="44" t="s">
        <v>95</v>
      </c>
      <c r="F48" s="44" t="s">
        <v>89</v>
      </c>
      <c r="G48" s="44">
        <v>0</v>
      </c>
      <c r="H48" s="44"/>
      <c r="I48" s="44" t="s">
        <v>100</v>
      </c>
      <c r="J48" s="44">
        <v>0</v>
      </c>
      <c r="K48" s="44" t="s">
        <v>101</v>
      </c>
      <c r="L48" s="44">
        <v>0</v>
      </c>
      <c r="M48" s="44">
        <v>0</v>
      </c>
    </row>
    <row r="49" spans="1:13" ht="16" customHeight="1" x14ac:dyDescent="0.3">
      <c r="A49" s="125"/>
      <c r="B49" s="125"/>
      <c r="C49" s="125"/>
      <c r="D49" s="125"/>
      <c r="E49" s="44" t="s">
        <v>104</v>
      </c>
      <c r="F49" s="44" t="s">
        <v>89</v>
      </c>
      <c r="G49" s="44">
        <v>2.2330000000000001</v>
      </c>
      <c r="H49" s="44"/>
      <c r="I49" s="44" t="s">
        <v>103</v>
      </c>
      <c r="J49" s="44">
        <v>3</v>
      </c>
      <c r="K49" s="44" t="s">
        <v>100</v>
      </c>
      <c r="L49" s="44">
        <v>0</v>
      </c>
      <c r="M49" s="44">
        <v>0.52200000000000024</v>
      </c>
    </row>
    <row r="50" spans="1:13" ht="16" customHeight="1" x14ac:dyDescent="0.3">
      <c r="A50" s="125"/>
      <c r="B50" s="125"/>
      <c r="C50" s="125"/>
      <c r="D50" s="125"/>
      <c r="E50" s="44" t="s">
        <v>105</v>
      </c>
      <c r="F50" s="44" t="s">
        <v>89</v>
      </c>
      <c r="G50" s="44">
        <v>0.43</v>
      </c>
      <c r="H50" s="44"/>
      <c r="I50" s="44" t="s">
        <v>103</v>
      </c>
      <c r="J50" s="44">
        <v>0.62</v>
      </c>
      <c r="K50" s="44" t="s">
        <v>100</v>
      </c>
      <c r="L50" s="44">
        <v>0</v>
      </c>
      <c r="M50" s="44">
        <v>0.10999999999999999</v>
      </c>
    </row>
    <row r="51" spans="1:13" ht="16" customHeight="1" x14ac:dyDescent="0.3">
      <c r="A51" s="125"/>
      <c r="B51" s="125"/>
      <c r="C51" s="125"/>
      <c r="D51" s="125"/>
      <c r="E51" s="44" t="s">
        <v>98</v>
      </c>
      <c r="F51" s="44" t="s">
        <v>89</v>
      </c>
      <c r="G51" s="44">
        <v>1.07</v>
      </c>
      <c r="H51" s="44"/>
      <c r="I51" s="44" t="s">
        <v>100</v>
      </c>
      <c r="J51" s="44">
        <v>0</v>
      </c>
      <c r="K51" s="44" t="s">
        <v>101</v>
      </c>
      <c r="L51" s="44">
        <v>0.96</v>
      </c>
      <c r="M51" s="44">
        <v>0.23499999999999988</v>
      </c>
    </row>
    <row r="52" spans="1:13" ht="16" customHeight="1" x14ac:dyDescent="0.3">
      <c r="A52" s="126">
        <v>45870</v>
      </c>
      <c r="B52" s="47">
        <v>1</v>
      </c>
      <c r="C52" s="47" t="s">
        <v>87</v>
      </c>
      <c r="D52" s="127" t="s">
        <v>99</v>
      </c>
      <c r="E52" s="127"/>
      <c r="F52" s="47" t="s">
        <v>89</v>
      </c>
      <c r="G52" s="47">
        <v>0.51</v>
      </c>
      <c r="H52" s="47"/>
      <c r="I52" s="47" t="s">
        <v>100</v>
      </c>
      <c r="J52" s="47">
        <v>0</v>
      </c>
      <c r="K52" s="47" t="s">
        <v>101</v>
      </c>
      <c r="L52" s="47">
        <v>0</v>
      </c>
      <c r="M52" s="47">
        <f>M45+G52-J52-L52</f>
        <v>1.2449999999999997</v>
      </c>
    </row>
    <row r="53" spans="1:13" ht="16" customHeight="1" x14ac:dyDescent="0.3">
      <c r="A53" s="127"/>
      <c r="B53" s="47">
        <v>2</v>
      </c>
      <c r="C53" s="47" t="s">
        <v>87</v>
      </c>
      <c r="D53" s="127" t="s">
        <v>102</v>
      </c>
      <c r="E53" s="127"/>
      <c r="F53" s="47" t="s">
        <v>89</v>
      </c>
      <c r="G53" s="47">
        <v>0</v>
      </c>
      <c r="H53" s="47"/>
      <c r="I53" s="47" t="s">
        <v>100</v>
      </c>
      <c r="J53" s="47">
        <v>0</v>
      </c>
      <c r="K53" s="47" t="s">
        <v>101</v>
      </c>
      <c r="L53" s="47">
        <v>0</v>
      </c>
      <c r="M53" s="47">
        <f t="shared" ref="M53:M86" si="0">M46+G53-J53-L53</f>
        <v>0</v>
      </c>
    </row>
    <row r="54" spans="1:13" ht="16" customHeight="1" x14ac:dyDescent="0.3">
      <c r="A54" s="127"/>
      <c r="B54" s="47">
        <v>3</v>
      </c>
      <c r="C54" s="47" t="s">
        <v>92</v>
      </c>
      <c r="D54" s="127" t="s">
        <v>93</v>
      </c>
      <c r="E54" s="127"/>
      <c r="F54" s="47" t="s">
        <v>89</v>
      </c>
      <c r="G54" s="47">
        <v>0.35</v>
      </c>
      <c r="H54" s="47"/>
      <c r="I54" s="47" t="s">
        <v>103</v>
      </c>
      <c r="J54" s="47">
        <v>0</v>
      </c>
      <c r="K54" s="47" t="s">
        <v>100</v>
      </c>
      <c r="L54" s="47">
        <v>0</v>
      </c>
      <c r="M54" s="47">
        <f t="shared" si="0"/>
        <v>0.83999999999999986</v>
      </c>
    </row>
    <row r="55" spans="1:13" ht="16" customHeight="1" x14ac:dyDescent="0.3">
      <c r="A55" s="127"/>
      <c r="B55" s="127">
        <v>4</v>
      </c>
      <c r="C55" s="127" t="s">
        <v>92</v>
      </c>
      <c r="D55" s="127" t="s">
        <v>94</v>
      </c>
      <c r="E55" s="47" t="s">
        <v>95</v>
      </c>
      <c r="F55" s="47" t="s">
        <v>89</v>
      </c>
      <c r="G55" s="47">
        <v>0</v>
      </c>
      <c r="H55" s="47"/>
      <c r="I55" s="47" t="s">
        <v>100</v>
      </c>
      <c r="J55" s="47">
        <v>0</v>
      </c>
      <c r="K55" s="47" t="s">
        <v>101</v>
      </c>
      <c r="L55" s="47">
        <v>0</v>
      </c>
      <c r="M55" s="47">
        <f t="shared" si="0"/>
        <v>0</v>
      </c>
    </row>
    <row r="56" spans="1:13" ht="16" customHeight="1" x14ac:dyDescent="0.3">
      <c r="A56" s="127"/>
      <c r="B56" s="127"/>
      <c r="C56" s="127"/>
      <c r="D56" s="127"/>
      <c r="E56" s="47" t="s">
        <v>104</v>
      </c>
      <c r="F56" s="47" t="s">
        <v>89</v>
      </c>
      <c r="G56" s="47">
        <v>2.2050000000000001</v>
      </c>
      <c r="H56" s="47"/>
      <c r="I56" s="47" t="s">
        <v>103</v>
      </c>
      <c r="J56" s="47">
        <v>1.1000000000000001</v>
      </c>
      <c r="K56" s="47" t="s">
        <v>100</v>
      </c>
      <c r="L56" s="47">
        <v>0</v>
      </c>
      <c r="M56" s="47">
        <f t="shared" si="0"/>
        <v>1.6270000000000002</v>
      </c>
    </row>
    <row r="57" spans="1:13" ht="16" customHeight="1" x14ac:dyDescent="0.3">
      <c r="A57" s="127"/>
      <c r="B57" s="127"/>
      <c r="C57" s="127"/>
      <c r="D57" s="127"/>
      <c r="E57" s="47" t="s">
        <v>105</v>
      </c>
      <c r="F57" s="47" t="s">
        <v>89</v>
      </c>
      <c r="G57" s="47">
        <v>0.33</v>
      </c>
      <c r="H57" s="47"/>
      <c r="I57" s="47" t="s">
        <v>103</v>
      </c>
      <c r="J57" s="47">
        <v>0</v>
      </c>
      <c r="K57" s="47" t="s">
        <v>100</v>
      </c>
      <c r="L57" s="47">
        <v>0</v>
      </c>
      <c r="M57" s="47">
        <f t="shared" si="0"/>
        <v>0.44</v>
      </c>
    </row>
    <row r="58" spans="1:13" ht="16" customHeight="1" x14ac:dyDescent="0.3">
      <c r="A58" s="127"/>
      <c r="B58" s="127"/>
      <c r="C58" s="127"/>
      <c r="D58" s="127"/>
      <c r="E58" s="47" t="s">
        <v>98</v>
      </c>
      <c r="F58" s="47" t="s">
        <v>89</v>
      </c>
      <c r="G58" s="47">
        <v>1.105</v>
      </c>
      <c r="H58" s="47"/>
      <c r="I58" s="47" t="s">
        <v>100</v>
      </c>
      <c r="J58" s="47">
        <v>0</v>
      </c>
      <c r="K58" s="47" t="s">
        <v>101</v>
      </c>
      <c r="L58" s="47">
        <v>1.08</v>
      </c>
      <c r="M58" s="47">
        <f t="shared" si="0"/>
        <v>0.25999999999999979</v>
      </c>
    </row>
    <row r="59" spans="1:13" ht="16" hidden="1" customHeight="1" x14ac:dyDescent="0.3">
      <c r="A59" s="124">
        <v>45901</v>
      </c>
      <c r="B59" s="44">
        <v>1</v>
      </c>
      <c r="C59" s="44" t="s">
        <v>92</v>
      </c>
      <c r="D59" s="125" t="s">
        <v>99</v>
      </c>
      <c r="E59" s="125"/>
      <c r="F59" s="44" t="s">
        <v>89</v>
      </c>
      <c r="G59" s="44"/>
      <c r="H59" s="44"/>
      <c r="I59" s="44" t="s">
        <v>100</v>
      </c>
      <c r="J59" s="44"/>
      <c r="K59" s="44" t="s">
        <v>101</v>
      </c>
      <c r="L59" s="44"/>
      <c r="M59" s="130">
        <f t="shared" si="0"/>
        <v>1.2449999999999997</v>
      </c>
    </row>
    <row r="60" spans="1:13" ht="16" hidden="1" customHeight="1" x14ac:dyDescent="0.3">
      <c r="A60" s="125"/>
      <c r="B60" s="44">
        <v>2</v>
      </c>
      <c r="C60" s="44" t="s">
        <v>92</v>
      </c>
      <c r="D60" s="125" t="s">
        <v>102</v>
      </c>
      <c r="E60" s="125"/>
      <c r="F60" s="44" t="s">
        <v>89</v>
      </c>
      <c r="G60" s="44"/>
      <c r="H60" s="44"/>
      <c r="I60" s="44" t="s">
        <v>100</v>
      </c>
      <c r="J60" s="44"/>
      <c r="K60" s="44" t="s">
        <v>101</v>
      </c>
      <c r="L60" s="44"/>
      <c r="M60" s="130">
        <f t="shared" si="0"/>
        <v>0</v>
      </c>
    </row>
    <row r="61" spans="1:13" ht="16" hidden="1" customHeight="1" x14ac:dyDescent="0.3">
      <c r="A61" s="125"/>
      <c r="B61" s="44">
        <v>3</v>
      </c>
      <c r="C61" s="44" t="s">
        <v>92</v>
      </c>
      <c r="D61" s="125" t="s">
        <v>93</v>
      </c>
      <c r="E61" s="125"/>
      <c r="F61" s="44" t="s">
        <v>89</v>
      </c>
      <c r="G61" s="44"/>
      <c r="H61" s="44"/>
      <c r="I61" s="44" t="s">
        <v>103</v>
      </c>
      <c r="J61" s="44"/>
      <c r="K61" s="44" t="s">
        <v>100</v>
      </c>
      <c r="L61" s="44"/>
      <c r="M61" s="130">
        <f t="shared" si="0"/>
        <v>0.83999999999999986</v>
      </c>
    </row>
    <row r="62" spans="1:13" ht="16" hidden="1" customHeight="1" x14ac:dyDescent="0.3">
      <c r="A62" s="125"/>
      <c r="B62" s="125">
        <v>4</v>
      </c>
      <c r="C62" s="125" t="s">
        <v>92</v>
      </c>
      <c r="D62" s="125" t="s">
        <v>94</v>
      </c>
      <c r="E62" s="44" t="s">
        <v>95</v>
      </c>
      <c r="F62" s="44" t="s">
        <v>89</v>
      </c>
      <c r="G62" s="44"/>
      <c r="H62" s="44"/>
      <c r="I62" s="44" t="s">
        <v>103</v>
      </c>
      <c r="J62" s="44"/>
      <c r="K62" s="44" t="s">
        <v>100</v>
      </c>
      <c r="L62" s="44"/>
      <c r="M62" s="130">
        <f t="shared" si="0"/>
        <v>0</v>
      </c>
    </row>
    <row r="63" spans="1:13" ht="16" hidden="1" customHeight="1" x14ac:dyDescent="0.3">
      <c r="A63" s="125"/>
      <c r="B63" s="125"/>
      <c r="C63" s="125"/>
      <c r="D63" s="125"/>
      <c r="E63" s="44" t="s">
        <v>104</v>
      </c>
      <c r="F63" s="44" t="s">
        <v>89</v>
      </c>
      <c r="G63" s="44"/>
      <c r="H63" s="44"/>
      <c r="I63" s="44" t="s">
        <v>103</v>
      </c>
      <c r="J63" s="44"/>
      <c r="K63" s="44" t="s">
        <v>100</v>
      </c>
      <c r="L63" s="44"/>
      <c r="M63" s="130">
        <f t="shared" si="0"/>
        <v>1.6270000000000002</v>
      </c>
    </row>
    <row r="64" spans="1:13" ht="16" hidden="1" customHeight="1" x14ac:dyDescent="0.3">
      <c r="A64" s="125"/>
      <c r="B64" s="125"/>
      <c r="C64" s="125"/>
      <c r="D64" s="125"/>
      <c r="E64" s="44" t="s">
        <v>105</v>
      </c>
      <c r="F64" s="44" t="s">
        <v>89</v>
      </c>
      <c r="G64" s="44"/>
      <c r="H64" s="44"/>
      <c r="I64" s="44" t="s">
        <v>103</v>
      </c>
      <c r="J64" s="44"/>
      <c r="K64" s="44" t="s">
        <v>100</v>
      </c>
      <c r="L64" s="44"/>
      <c r="M64" s="130">
        <f t="shared" si="0"/>
        <v>0.44</v>
      </c>
    </row>
    <row r="65" spans="1:13" ht="16" hidden="1" customHeight="1" x14ac:dyDescent="0.3">
      <c r="A65" s="125"/>
      <c r="B65" s="125"/>
      <c r="C65" s="125"/>
      <c r="D65" s="125"/>
      <c r="E65" s="44" t="s">
        <v>98</v>
      </c>
      <c r="F65" s="44" t="s">
        <v>89</v>
      </c>
      <c r="G65" s="44"/>
      <c r="H65" s="44"/>
      <c r="I65" s="44" t="s">
        <v>103</v>
      </c>
      <c r="J65" s="44"/>
      <c r="K65" s="44" t="s">
        <v>100</v>
      </c>
      <c r="L65" s="44"/>
      <c r="M65" s="130">
        <f t="shared" si="0"/>
        <v>0.25999999999999979</v>
      </c>
    </row>
    <row r="66" spans="1:13" ht="16" hidden="1" customHeight="1" x14ac:dyDescent="0.3">
      <c r="A66" s="126">
        <v>45931</v>
      </c>
      <c r="B66" s="47">
        <v>1</v>
      </c>
      <c r="C66" s="47" t="s">
        <v>92</v>
      </c>
      <c r="D66" s="127" t="s">
        <v>99</v>
      </c>
      <c r="E66" s="127"/>
      <c r="F66" s="47" t="s">
        <v>89</v>
      </c>
      <c r="G66" s="47"/>
      <c r="H66" s="47"/>
      <c r="I66" s="47" t="s">
        <v>100</v>
      </c>
      <c r="J66" s="47"/>
      <c r="K66" s="47" t="s">
        <v>101</v>
      </c>
      <c r="L66" s="47"/>
      <c r="M66" s="47">
        <f t="shared" si="0"/>
        <v>1.2449999999999997</v>
      </c>
    </row>
    <row r="67" spans="1:13" ht="16" hidden="1" customHeight="1" x14ac:dyDescent="0.3">
      <c r="A67" s="127"/>
      <c r="B67" s="47">
        <v>2</v>
      </c>
      <c r="C67" s="47" t="s">
        <v>92</v>
      </c>
      <c r="D67" s="127" t="s">
        <v>102</v>
      </c>
      <c r="E67" s="127"/>
      <c r="F67" s="47" t="s">
        <v>89</v>
      </c>
      <c r="G67" s="47"/>
      <c r="H67" s="47"/>
      <c r="I67" s="47" t="s">
        <v>100</v>
      </c>
      <c r="J67" s="47"/>
      <c r="K67" s="47" t="s">
        <v>101</v>
      </c>
      <c r="L67" s="47"/>
      <c r="M67" s="47">
        <f t="shared" si="0"/>
        <v>0</v>
      </c>
    </row>
    <row r="68" spans="1:13" ht="16" hidden="1" customHeight="1" x14ac:dyDescent="0.3">
      <c r="A68" s="127"/>
      <c r="B68" s="47">
        <v>3</v>
      </c>
      <c r="C68" s="47" t="s">
        <v>92</v>
      </c>
      <c r="D68" s="127" t="s">
        <v>93</v>
      </c>
      <c r="E68" s="127"/>
      <c r="F68" s="47" t="s">
        <v>89</v>
      </c>
      <c r="G68" s="47"/>
      <c r="H68" s="47"/>
      <c r="I68" s="47" t="s">
        <v>103</v>
      </c>
      <c r="J68" s="47"/>
      <c r="K68" s="47" t="s">
        <v>100</v>
      </c>
      <c r="L68" s="47"/>
      <c r="M68" s="47">
        <f t="shared" si="0"/>
        <v>0.83999999999999986</v>
      </c>
    </row>
    <row r="69" spans="1:13" ht="16" hidden="1" customHeight="1" x14ac:dyDescent="0.3">
      <c r="A69" s="127"/>
      <c r="B69" s="127">
        <v>4</v>
      </c>
      <c r="C69" s="127" t="s">
        <v>92</v>
      </c>
      <c r="D69" s="127" t="s">
        <v>94</v>
      </c>
      <c r="E69" s="47" t="s">
        <v>95</v>
      </c>
      <c r="F69" s="47" t="s">
        <v>89</v>
      </c>
      <c r="G69" s="47"/>
      <c r="H69" s="47"/>
      <c r="I69" s="47" t="s">
        <v>103</v>
      </c>
      <c r="J69" s="47"/>
      <c r="K69" s="47" t="s">
        <v>100</v>
      </c>
      <c r="L69" s="47"/>
      <c r="M69" s="47">
        <f t="shared" si="0"/>
        <v>0</v>
      </c>
    </row>
    <row r="70" spans="1:13" ht="16" hidden="1" customHeight="1" x14ac:dyDescent="0.3">
      <c r="A70" s="127"/>
      <c r="B70" s="127"/>
      <c r="C70" s="127"/>
      <c r="D70" s="127"/>
      <c r="E70" s="47" t="s">
        <v>104</v>
      </c>
      <c r="F70" s="47" t="s">
        <v>89</v>
      </c>
      <c r="G70" s="47"/>
      <c r="H70" s="47"/>
      <c r="I70" s="47" t="s">
        <v>103</v>
      </c>
      <c r="J70" s="47"/>
      <c r="K70" s="47" t="s">
        <v>100</v>
      </c>
      <c r="L70" s="47"/>
      <c r="M70" s="47">
        <f t="shared" si="0"/>
        <v>1.6270000000000002</v>
      </c>
    </row>
    <row r="71" spans="1:13" ht="16" hidden="1" customHeight="1" x14ac:dyDescent="0.3">
      <c r="A71" s="127"/>
      <c r="B71" s="127"/>
      <c r="C71" s="127"/>
      <c r="D71" s="127"/>
      <c r="E71" s="47" t="s">
        <v>105</v>
      </c>
      <c r="F71" s="47" t="s">
        <v>89</v>
      </c>
      <c r="G71" s="47"/>
      <c r="H71" s="47"/>
      <c r="I71" s="47" t="s">
        <v>103</v>
      </c>
      <c r="J71" s="47"/>
      <c r="K71" s="47" t="s">
        <v>100</v>
      </c>
      <c r="L71" s="47"/>
      <c r="M71" s="47">
        <f t="shared" si="0"/>
        <v>0.44</v>
      </c>
    </row>
    <row r="72" spans="1:13" ht="16" hidden="1" customHeight="1" x14ac:dyDescent="0.3">
      <c r="A72" s="127"/>
      <c r="B72" s="127"/>
      <c r="C72" s="127"/>
      <c r="D72" s="127"/>
      <c r="E72" s="47" t="s">
        <v>98</v>
      </c>
      <c r="F72" s="47" t="s">
        <v>89</v>
      </c>
      <c r="G72" s="47"/>
      <c r="H72" s="47"/>
      <c r="I72" s="47" t="s">
        <v>103</v>
      </c>
      <c r="J72" s="47"/>
      <c r="K72" s="47" t="s">
        <v>100</v>
      </c>
      <c r="L72" s="47"/>
      <c r="M72" s="47">
        <f t="shared" si="0"/>
        <v>0.25999999999999979</v>
      </c>
    </row>
    <row r="73" spans="1:13" ht="16" hidden="1" customHeight="1" x14ac:dyDescent="0.3">
      <c r="A73" s="124">
        <v>45962</v>
      </c>
      <c r="B73" s="44">
        <v>1</v>
      </c>
      <c r="C73" s="44" t="s">
        <v>92</v>
      </c>
      <c r="D73" s="125" t="s">
        <v>99</v>
      </c>
      <c r="E73" s="125"/>
      <c r="F73" s="44" t="s">
        <v>89</v>
      </c>
      <c r="G73" s="44"/>
      <c r="H73" s="44"/>
      <c r="I73" s="44" t="s">
        <v>100</v>
      </c>
      <c r="J73" s="44"/>
      <c r="K73" s="44" t="s">
        <v>101</v>
      </c>
      <c r="L73" s="44"/>
      <c r="M73" s="130">
        <f t="shared" si="0"/>
        <v>1.2449999999999997</v>
      </c>
    </row>
    <row r="74" spans="1:13" ht="16" hidden="1" customHeight="1" x14ac:dyDescent="0.3">
      <c r="A74" s="125"/>
      <c r="B74" s="44">
        <v>2</v>
      </c>
      <c r="C74" s="44" t="s">
        <v>92</v>
      </c>
      <c r="D74" s="125" t="s">
        <v>102</v>
      </c>
      <c r="E74" s="125"/>
      <c r="F74" s="44" t="s">
        <v>89</v>
      </c>
      <c r="G74" s="44"/>
      <c r="H74" s="44"/>
      <c r="I74" s="44" t="s">
        <v>100</v>
      </c>
      <c r="J74" s="44"/>
      <c r="K74" s="44" t="s">
        <v>101</v>
      </c>
      <c r="L74" s="44"/>
      <c r="M74" s="130">
        <f t="shared" si="0"/>
        <v>0</v>
      </c>
    </row>
    <row r="75" spans="1:13" ht="16" hidden="1" customHeight="1" x14ac:dyDescent="0.3">
      <c r="A75" s="125"/>
      <c r="B75" s="44">
        <v>3</v>
      </c>
      <c r="C75" s="44" t="s">
        <v>92</v>
      </c>
      <c r="D75" s="125" t="s">
        <v>93</v>
      </c>
      <c r="E75" s="125"/>
      <c r="F75" s="44" t="s">
        <v>89</v>
      </c>
      <c r="G75" s="44"/>
      <c r="H75" s="44"/>
      <c r="I75" s="44" t="s">
        <v>103</v>
      </c>
      <c r="J75" s="44"/>
      <c r="K75" s="44" t="s">
        <v>100</v>
      </c>
      <c r="L75" s="44"/>
      <c r="M75" s="130">
        <f t="shared" si="0"/>
        <v>0.83999999999999986</v>
      </c>
    </row>
    <row r="76" spans="1:13" ht="16" hidden="1" customHeight="1" x14ac:dyDescent="0.3">
      <c r="A76" s="125"/>
      <c r="B76" s="125">
        <v>4</v>
      </c>
      <c r="C76" s="125" t="s">
        <v>92</v>
      </c>
      <c r="D76" s="125" t="s">
        <v>94</v>
      </c>
      <c r="E76" s="44" t="s">
        <v>95</v>
      </c>
      <c r="F76" s="44" t="s">
        <v>89</v>
      </c>
      <c r="G76" s="44"/>
      <c r="H76" s="44"/>
      <c r="I76" s="44" t="s">
        <v>103</v>
      </c>
      <c r="J76" s="44"/>
      <c r="K76" s="44" t="s">
        <v>100</v>
      </c>
      <c r="L76" s="44"/>
      <c r="M76" s="130">
        <f t="shared" si="0"/>
        <v>0</v>
      </c>
    </row>
    <row r="77" spans="1:13" ht="16" hidden="1" customHeight="1" x14ac:dyDescent="0.3">
      <c r="A77" s="125"/>
      <c r="B77" s="125"/>
      <c r="C77" s="125"/>
      <c r="D77" s="125"/>
      <c r="E77" s="44" t="s">
        <v>104</v>
      </c>
      <c r="F77" s="44" t="s">
        <v>89</v>
      </c>
      <c r="G77" s="44"/>
      <c r="H77" s="44"/>
      <c r="I77" s="44" t="s">
        <v>103</v>
      </c>
      <c r="J77" s="44"/>
      <c r="K77" s="44" t="s">
        <v>100</v>
      </c>
      <c r="L77" s="44"/>
      <c r="M77" s="130">
        <f t="shared" si="0"/>
        <v>1.6270000000000002</v>
      </c>
    </row>
    <row r="78" spans="1:13" ht="16" hidden="1" customHeight="1" x14ac:dyDescent="0.3">
      <c r="A78" s="125"/>
      <c r="B78" s="125"/>
      <c r="C78" s="125"/>
      <c r="D78" s="125"/>
      <c r="E78" s="44" t="s">
        <v>105</v>
      </c>
      <c r="F78" s="44" t="s">
        <v>89</v>
      </c>
      <c r="G78" s="44"/>
      <c r="H78" s="44"/>
      <c r="I78" s="44" t="s">
        <v>103</v>
      </c>
      <c r="J78" s="44"/>
      <c r="K78" s="44" t="s">
        <v>100</v>
      </c>
      <c r="L78" s="44"/>
      <c r="M78" s="130">
        <f t="shared" si="0"/>
        <v>0.44</v>
      </c>
    </row>
    <row r="79" spans="1:13" ht="16" hidden="1" customHeight="1" x14ac:dyDescent="0.3">
      <c r="A79" s="125"/>
      <c r="B79" s="125"/>
      <c r="C79" s="125"/>
      <c r="D79" s="125"/>
      <c r="E79" s="44" t="s">
        <v>98</v>
      </c>
      <c r="F79" s="44" t="s">
        <v>89</v>
      </c>
      <c r="G79" s="44"/>
      <c r="H79" s="44"/>
      <c r="I79" s="44" t="s">
        <v>103</v>
      </c>
      <c r="J79" s="44"/>
      <c r="K79" s="44" t="s">
        <v>100</v>
      </c>
      <c r="L79" s="44"/>
      <c r="M79" s="130">
        <f t="shared" si="0"/>
        <v>0.25999999999999979</v>
      </c>
    </row>
    <row r="80" spans="1:13" ht="16" hidden="1" customHeight="1" x14ac:dyDescent="0.3">
      <c r="A80" s="126">
        <v>45992</v>
      </c>
      <c r="B80" s="47">
        <v>1</v>
      </c>
      <c r="C80" s="47" t="s">
        <v>92</v>
      </c>
      <c r="D80" s="127" t="s">
        <v>99</v>
      </c>
      <c r="E80" s="127"/>
      <c r="F80" s="47" t="s">
        <v>89</v>
      </c>
      <c r="G80" s="47"/>
      <c r="H80" s="47"/>
      <c r="I80" s="47" t="s">
        <v>100</v>
      </c>
      <c r="J80" s="47"/>
      <c r="K80" s="47" t="s">
        <v>101</v>
      </c>
      <c r="L80" s="47"/>
      <c r="M80" s="47">
        <f t="shared" si="0"/>
        <v>1.2449999999999997</v>
      </c>
    </row>
    <row r="81" spans="1:13" ht="16" hidden="1" customHeight="1" x14ac:dyDescent="0.3">
      <c r="A81" s="127"/>
      <c r="B81" s="47">
        <v>2</v>
      </c>
      <c r="C81" s="47" t="s">
        <v>92</v>
      </c>
      <c r="D81" s="127" t="s">
        <v>102</v>
      </c>
      <c r="E81" s="127"/>
      <c r="F81" s="47" t="s">
        <v>89</v>
      </c>
      <c r="G81" s="47"/>
      <c r="H81" s="47"/>
      <c r="I81" s="47" t="s">
        <v>100</v>
      </c>
      <c r="J81" s="47"/>
      <c r="K81" s="47" t="s">
        <v>101</v>
      </c>
      <c r="L81" s="47"/>
      <c r="M81" s="47">
        <f t="shared" si="0"/>
        <v>0</v>
      </c>
    </row>
    <row r="82" spans="1:13" ht="16" hidden="1" customHeight="1" x14ac:dyDescent="0.3">
      <c r="A82" s="127"/>
      <c r="B82" s="47">
        <v>3</v>
      </c>
      <c r="C82" s="47" t="s">
        <v>92</v>
      </c>
      <c r="D82" s="127" t="s">
        <v>93</v>
      </c>
      <c r="E82" s="127"/>
      <c r="F82" s="47" t="s">
        <v>89</v>
      </c>
      <c r="G82" s="47"/>
      <c r="H82" s="47"/>
      <c r="I82" s="47" t="s">
        <v>103</v>
      </c>
      <c r="J82" s="47"/>
      <c r="K82" s="47" t="s">
        <v>100</v>
      </c>
      <c r="L82" s="47"/>
      <c r="M82" s="47">
        <f t="shared" si="0"/>
        <v>0.83999999999999986</v>
      </c>
    </row>
    <row r="83" spans="1:13" ht="16" hidden="1" customHeight="1" x14ac:dyDescent="0.3">
      <c r="A83" s="127"/>
      <c r="B83" s="127">
        <v>4</v>
      </c>
      <c r="C83" s="127" t="s">
        <v>92</v>
      </c>
      <c r="D83" s="127" t="s">
        <v>94</v>
      </c>
      <c r="E83" s="47" t="s">
        <v>95</v>
      </c>
      <c r="F83" s="47" t="s">
        <v>89</v>
      </c>
      <c r="G83" s="47"/>
      <c r="H83" s="47"/>
      <c r="I83" s="47" t="s">
        <v>103</v>
      </c>
      <c r="J83" s="47"/>
      <c r="K83" s="47" t="s">
        <v>100</v>
      </c>
      <c r="L83" s="47"/>
      <c r="M83" s="47">
        <f t="shared" si="0"/>
        <v>0</v>
      </c>
    </row>
    <row r="84" spans="1:13" ht="16" hidden="1" customHeight="1" x14ac:dyDescent="0.3">
      <c r="A84" s="127"/>
      <c r="B84" s="127"/>
      <c r="C84" s="127"/>
      <c r="D84" s="127"/>
      <c r="E84" s="47" t="s">
        <v>104</v>
      </c>
      <c r="F84" s="47" t="s">
        <v>89</v>
      </c>
      <c r="G84" s="47"/>
      <c r="H84" s="47"/>
      <c r="I84" s="47" t="s">
        <v>103</v>
      </c>
      <c r="J84" s="47"/>
      <c r="K84" s="47" t="s">
        <v>100</v>
      </c>
      <c r="L84" s="47"/>
      <c r="M84" s="47">
        <f t="shared" si="0"/>
        <v>1.6270000000000002</v>
      </c>
    </row>
    <row r="85" spans="1:13" ht="16" hidden="1" customHeight="1" x14ac:dyDescent="0.3">
      <c r="A85" s="127"/>
      <c r="B85" s="127"/>
      <c r="C85" s="127"/>
      <c r="D85" s="127"/>
      <c r="E85" s="47" t="s">
        <v>105</v>
      </c>
      <c r="F85" s="47" t="s">
        <v>89</v>
      </c>
      <c r="G85" s="47"/>
      <c r="H85" s="47"/>
      <c r="I85" s="47" t="s">
        <v>103</v>
      </c>
      <c r="J85" s="47"/>
      <c r="K85" s="47" t="s">
        <v>100</v>
      </c>
      <c r="L85" s="47"/>
      <c r="M85" s="47">
        <f t="shared" si="0"/>
        <v>0.44</v>
      </c>
    </row>
    <row r="86" spans="1:13" ht="16" hidden="1" customHeight="1" x14ac:dyDescent="0.3">
      <c r="A86" s="127"/>
      <c r="B86" s="127"/>
      <c r="C86" s="127"/>
      <c r="D86" s="127"/>
      <c r="E86" s="47" t="s">
        <v>98</v>
      </c>
      <c r="F86" s="47" t="s">
        <v>89</v>
      </c>
      <c r="G86" s="47"/>
      <c r="H86" s="47"/>
      <c r="I86" s="47" t="s">
        <v>103</v>
      </c>
      <c r="J86" s="47"/>
      <c r="K86" s="47" t="s">
        <v>100</v>
      </c>
      <c r="L86" s="47"/>
      <c r="M86" s="47">
        <f t="shared" si="0"/>
        <v>0.25999999999999979</v>
      </c>
    </row>
    <row r="87" spans="1:13" ht="16" customHeight="1" x14ac:dyDescent="0.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9" spans="1:13" ht="14.5" thickBot="1" x14ac:dyDescent="0.35"/>
    <row r="90" spans="1:13" x14ac:dyDescent="0.3">
      <c r="A90" s="132" t="s">
        <v>76</v>
      </c>
      <c r="B90" s="133" t="s">
        <v>77</v>
      </c>
      <c r="C90" s="133" t="s">
        <v>78</v>
      </c>
      <c r="D90" s="134" t="s">
        <v>79</v>
      </c>
      <c r="E90" s="134"/>
      <c r="F90" s="133" t="s">
        <v>80</v>
      </c>
      <c r="G90" s="133" t="s">
        <v>272</v>
      </c>
      <c r="H90" s="133" t="s">
        <v>273</v>
      </c>
      <c r="I90" s="133" t="s">
        <v>83</v>
      </c>
      <c r="J90" s="133" t="s">
        <v>274</v>
      </c>
      <c r="K90" s="133" t="s">
        <v>85</v>
      </c>
      <c r="L90" s="133" t="s">
        <v>275</v>
      </c>
      <c r="M90" s="135" t="s">
        <v>24</v>
      </c>
    </row>
    <row r="91" spans="1:13" x14ac:dyDescent="0.3">
      <c r="A91" s="136" t="s">
        <v>271</v>
      </c>
      <c r="B91" s="137">
        <v>1</v>
      </c>
      <c r="C91" s="137" t="s">
        <v>92</v>
      </c>
      <c r="D91" s="138" t="s">
        <v>99</v>
      </c>
      <c r="E91" s="138"/>
      <c r="F91" s="137" t="s">
        <v>89</v>
      </c>
      <c r="G91" s="139">
        <f>SUM(G3,G10,G17,G24,G31,G38,G45,G52,G59,G66,G73,G80)</f>
        <v>6.379999999999999</v>
      </c>
      <c r="H91" s="137"/>
      <c r="I91" s="137" t="s">
        <v>100</v>
      </c>
      <c r="J91" s="137">
        <f>SUM(J3,J10,J17,J24,J31,J38,J45,J52,J59,J66,J73,J80)</f>
        <v>0</v>
      </c>
      <c r="K91" s="137" t="s">
        <v>101</v>
      </c>
      <c r="L91" s="137">
        <f>SUM(L3,L10,L17,L24,L31,L38,L45,L52,L59,L66,L73,L80)</f>
        <v>5.9</v>
      </c>
      <c r="M91" s="140">
        <f>M80</f>
        <v>1.2449999999999997</v>
      </c>
    </row>
    <row r="92" spans="1:13" x14ac:dyDescent="0.3">
      <c r="A92" s="141"/>
      <c r="B92" s="137">
        <v>2</v>
      </c>
      <c r="C92" s="137" t="s">
        <v>92</v>
      </c>
      <c r="D92" s="138" t="s">
        <v>102</v>
      </c>
      <c r="E92" s="138"/>
      <c r="F92" s="137" t="s">
        <v>89</v>
      </c>
      <c r="G92" s="137">
        <f>SUM(G4,G11,G18,G25,G32,G39,G46,G53,G60,G67,G74,G81)</f>
        <v>0</v>
      </c>
      <c r="H92" s="137"/>
      <c r="I92" s="137" t="s">
        <v>100</v>
      </c>
      <c r="J92" s="137">
        <f>SUM(J4,J11,J18,J25,J32,J39,J46,J53,J60,J67,J74,J81)</f>
        <v>0</v>
      </c>
      <c r="K92" s="137" t="s">
        <v>101</v>
      </c>
      <c r="L92" s="137">
        <f>SUM(L4,L11,L18,L25,L32,L39,L46,L53,L60,L67,L74,L81)</f>
        <v>0</v>
      </c>
      <c r="M92" s="140">
        <f>M81</f>
        <v>0</v>
      </c>
    </row>
    <row r="93" spans="1:13" x14ac:dyDescent="0.3">
      <c r="A93" s="141"/>
      <c r="B93" s="137">
        <v>3</v>
      </c>
      <c r="C93" s="137" t="s">
        <v>92</v>
      </c>
      <c r="D93" s="138" t="s">
        <v>93</v>
      </c>
      <c r="E93" s="138"/>
      <c r="F93" s="137" t="s">
        <v>89</v>
      </c>
      <c r="G93" s="139">
        <f>SUM(G5,G12,G19,G26,G33,G40,G47,G54,G61,G68,G75,G82)</f>
        <v>2.1799999999999997</v>
      </c>
      <c r="H93" s="137"/>
      <c r="I93" s="137" t="s">
        <v>103</v>
      </c>
      <c r="J93" s="137">
        <f>SUM(J5,J12,J19,J26,J33,J40,J47,J54,J61,J68,J75,J82)</f>
        <v>1.34</v>
      </c>
      <c r="K93" s="137" t="s">
        <v>100</v>
      </c>
      <c r="L93" s="137">
        <f>SUM(L5,L12,L19,L26,L33,L40,L47,L54,L61,L68,L75,L82)</f>
        <v>0</v>
      </c>
      <c r="M93" s="140">
        <f t="shared" ref="M93:M97" si="1">M82</f>
        <v>0.83999999999999986</v>
      </c>
    </row>
    <row r="94" spans="1:13" x14ac:dyDescent="0.3">
      <c r="A94" s="141"/>
      <c r="B94" s="138">
        <v>4</v>
      </c>
      <c r="C94" s="138" t="s">
        <v>92</v>
      </c>
      <c r="D94" s="138" t="s">
        <v>94</v>
      </c>
      <c r="E94" s="137" t="s">
        <v>95</v>
      </c>
      <c r="F94" s="137" t="s">
        <v>89</v>
      </c>
      <c r="G94" s="137">
        <f>SUM(G6,G13,G20,G27,G34,G41,G48,G55,G62,G69,G76,G83)</f>
        <v>4.7249999999999996</v>
      </c>
      <c r="H94" s="137"/>
      <c r="I94" s="137" t="s">
        <v>103</v>
      </c>
      <c r="J94" s="137">
        <f>SUM(J6,J13,J20,J27,J34,J41,J48,J55,J62,J69,J76,J83)</f>
        <v>0</v>
      </c>
      <c r="K94" s="137" t="s">
        <v>100</v>
      </c>
      <c r="L94" s="137">
        <f>SUM(L6,L13,L20,L27,L34,L41,L48,L55,L62,L69,L76,L83)</f>
        <v>4.7249999999999996</v>
      </c>
      <c r="M94" s="140">
        <f t="shared" si="1"/>
        <v>0</v>
      </c>
    </row>
    <row r="95" spans="1:13" x14ac:dyDescent="0.3">
      <c r="A95" s="141"/>
      <c r="B95" s="138"/>
      <c r="C95" s="138"/>
      <c r="D95" s="138"/>
      <c r="E95" s="137" t="s">
        <v>104</v>
      </c>
      <c r="F95" s="137" t="s">
        <v>89</v>
      </c>
      <c r="G95" s="139">
        <f>SUM(G7,G14,G21,G28,G35,G42,G49,G56,G63,G70,G77,G84)</f>
        <v>20.363999999999997</v>
      </c>
      <c r="H95" s="137"/>
      <c r="I95" s="137" t="s">
        <v>103</v>
      </c>
      <c r="J95" s="137">
        <f>SUM(J7,J14,J21,J28,J35,J42,J49,J56,J63,J70,J77,J84)</f>
        <v>19.5</v>
      </c>
      <c r="K95" s="137" t="s">
        <v>100</v>
      </c>
      <c r="L95" s="137">
        <f>SUM(L7,L14,L21,L28,L35,L42,L49,L56,L63,L70,L77,L84)</f>
        <v>0</v>
      </c>
      <c r="M95" s="140">
        <f t="shared" si="1"/>
        <v>1.6270000000000002</v>
      </c>
    </row>
    <row r="96" spans="1:13" x14ac:dyDescent="0.3">
      <c r="A96" s="141"/>
      <c r="B96" s="138"/>
      <c r="C96" s="138"/>
      <c r="D96" s="138"/>
      <c r="E96" s="137" t="s">
        <v>105</v>
      </c>
      <c r="F96" s="137" t="s">
        <v>89</v>
      </c>
      <c r="G96" s="137">
        <f>SUM(G8,G15,G22,G29,G36,G43,G50,G57,G64,G71,G78,G85)</f>
        <v>2.835</v>
      </c>
      <c r="H96" s="137"/>
      <c r="I96" s="137" t="s">
        <v>103</v>
      </c>
      <c r="J96" s="137">
        <f>SUM(J8,J15,J22,J29,J36,J43,J50,J57,J64,J71,J78,J85)</f>
        <v>2.7</v>
      </c>
      <c r="K96" s="137" t="s">
        <v>100</v>
      </c>
      <c r="L96" s="137">
        <f>SUM(L8,L15,L22,L29,L36,L43,L50,L57,L64,L71,L78,L85)</f>
        <v>0</v>
      </c>
      <c r="M96" s="140">
        <f t="shared" si="1"/>
        <v>0.44</v>
      </c>
    </row>
    <row r="97" spans="1:13" ht="14.5" thickBot="1" x14ac:dyDescent="0.35">
      <c r="A97" s="142"/>
      <c r="B97" s="143"/>
      <c r="C97" s="143"/>
      <c r="D97" s="143"/>
      <c r="E97" s="144" t="s">
        <v>98</v>
      </c>
      <c r="F97" s="144" t="s">
        <v>89</v>
      </c>
      <c r="G97" s="145">
        <f>SUM(G9,G16,G23,G30,G37,G44,G51,G58,G65,G72,G79,G86)</f>
        <v>8.1550000000000011</v>
      </c>
      <c r="H97" s="144"/>
      <c r="I97" s="144" t="s">
        <v>103</v>
      </c>
      <c r="J97" s="144">
        <f>SUM(J9,J16,J23,J30,J37,J44,J51,J58,J65,J72,J79,J86)</f>
        <v>0</v>
      </c>
      <c r="K97" s="144" t="s">
        <v>100</v>
      </c>
      <c r="L97" s="144">
        <f>SUM(L9,L16,L23,L30,L37,L44,L51,L58,L65,L72,L79,L86)</f>
        <v>8.3049999999999997</v>
      </c>
      <c r="M97" s="146">
        <f t="shared" si="1"/>
        <v>0.25999999999999979</v>
      </c>
    </row>
    <row r="98" spans="1:13" x14ac:dyDescent="0.3">
      <c r="G98" s="131">
        <f>SUM(G91:G97)</f>
        <v>44.638999999999996</v>
      </c>
      <c r="H98" s="131"/>
      <c r="I98" s="131"/>
      <c r="J98" s="131">
        <f t="shared" ref="J98:M98" si="2">SUM(J91:J97)</f>
        <v>23.54</v>
      </c>
      <c r="K98" s="131"/>
      <c r="L98" s="131">
        <f t="shared" si="2"/>
        <v>18.93</v>
      </c>
      <c r="M98" s="131">
        <f t="shared" si="2"/>
        <v>4.4119999999999999</v>
      </c>
    </row>
  </sheetData>
  <mergeCells count="94">
    <mergeCell ref="D90:E90"/>
    <mergeCell ref="A91:A97"/>
    <mergeCell ref="D91:E91"/>
    <mergeCell ref="D92:E92"/>
    <mergeCell ref="D93:E93"/>
    <mergeCell ref="B94:B97"/>
    <mergeCell ref="C94:C97"/>
    <mergeCell ref="D94:D97"/>
    <mergeCell ref="A80:A86"/>
    <mergeCell ref="D80:E80"/>
    <mergeCell ref="D81:E81"/>
    <mergeCell ref="D82:E82"/>
    <mergeCell ref="B83:B86"/>
    <mergeCell ref="C83:C86"/>
    <mergeCell ref="D83:D86"/>
    <mergeCell ref="A73:A79"/>
    <mergeCell ref="D73:E73"/>
    <mergeCell ref="D74:E74"/>
    <mergeCell ref="D75:E75"/>
    <mergeCell ref="B76:B79"/>
    <mergeCell ref="C76:C79"/>
    <mergeCell ref="D76:D79"/>
    <mergeCell ref="A66:A72"/>
    <mergeCell ref="D66:E66"/>
    <mergeCell ref="D67:E67"/>
    <mergeCell ref="D68:E68"/>
    <mergeCell ref="B69:B72"/>
    <mergeCell ref="C69:C72"/>
    <mergeCell ref="D69:D72"/>
    <mergeCell ref="A59:A65"/>
    <mergeCell ref="D59:E59"/>
    <mergeCell ref="D60:E60"/>
    <mergeCell ref="D61:E61"/>
    <mergeCell ref="B62:B65"/>
    <mergeCell ref="C62:C65"/>
    <mergeCell ref="D62:D65"/>
    <mergeCell ref="A52:A58"/>
    <mergeCell ref="D52:E52"/>
    <mergeCell ref="D53:E53"/>
    <mergeCell ref="D54:E54"/>
    <mergeCell ref="B55:B58"/>
    <mergeCell ref="C55:C58"/>
    <mergeCell ref="D55:D58"/>
    <mergeCell ref="A45:A51"/>
    <mergeCell ref="D45:E45"/>
    <mergeCell ref="D46:E46"/>
    <mergeCell ref="D47:E47"/>
    <mergeCell ref="B48:B51"/>
    <mergeCell ref="C48:C51"/>
    <mergeCell ref="D48:D51"/>
    <mergeCell ref="A38:A44"/>
    <mergeCell ref="D38:E38"/>
    <mergeCell ref="D39:E39"/>
    <mergeCell ref="D40:E40"/>
    <mergeCell ref="B41:B44"/>
    <mergeCell ref="C41:C44"/>
    <mergeCell ref="D41:D44"/>
    <mergeCell ref="A31:A37"/>
    <mergeCell ref="D31:E31"/>
    <mergeCell ref="D32:E32"/>
    <mergeCell ref="D33:E33"/>
    <mergeCell ref="B34:B37"/>
    <mergeCell ref="C34:C37"/>
    <mergeCell ref="D34:D37"/>
    <mergeCell ref="A24:A30"/>
    <mergeCell ref="D24:E24"/>
    <mergeCell ref="D25:E25"/>
    <mergeCell ref="D26:E26"/>
    <mergeCell ref="B27:B30"/>
    <mergeCell ref="C27:C30"/>
    <mergeCell ref="D27:D30"/>
    <mergeCell ref="A17:A23"/>
    <mergeCell ref="D17:E17"/>
    <mergeCell ref="D18:E18"/>
    <mergeCell ref="D19:E19"/>
    <mergeCell ref="B20:B23"/>
    <mergeCell ref="C20:C23"/>
    <mergeCell ref="D20:D23"/>
    <mergeCell ref="A10:A16"/>
    <mergeCell ref="D10:E10"/>
    <mergeCell ref="D11:E11"/>
    <mergeCell ref="D12:E12"/>
    <mergeCell ref="B13:B16"/>
    <mergeCell ref="C13:C16"/>
    <mergeCell ref="D13:D16"/>
    <mergeCell ref="A1:M1"/>
    <mergeCell ref="D2:E2"/>
    <mergeCell ref="A3:A9"/>
    <mergeCell ref="D3:E3"/>
    <mergeCell ref="D4:E4"/>
    <mergeCell ref="D5:E5"/>
    <mergeCell ref="B6:B9"/>
    <mergeCell ref="C6:C9"/>
    <mergeCell ref="D6:D9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工厂环保手续一览表</vt:lpstr>
      <vt:lpstr>全厂固废清单</vt:lpstr>
      <vt:lpstr>固废贮存库</vt:lpstr>
      <vt:lpstr>2025年度危废情况汇总表</vt:lpstr>
      <vt:lpstr>2025危废外委处置月度统计</vt:lpstr>
      <vt:lpstr>2025一般工业固废情况汇总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2025-09-03T05:57:05Z</dcterms:modified>
</cp:coreProperties>
</file>