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DBF40154-4FB5-438B-9B02-ABCDBA13CB91}" xr6:coauthVersionLast="47" xr6:coauthVersionMax="47" xr10:uidLastSave="{00000000-0000-0000-0000-000000000000}"/>
  <bookViews>
    <workbookView xWindow="19090" yWindow="-110" windowWidth="19420" windowHeight="10420" activeTab="2" xr2:uid="{00000000-000D-0000-FFFF-FFFF00000000}"/>
  </bookViews>
  <sheets>
    <sheet name="2024年度危废情况汇总表" sheetId="1" r:id="rId1"/>
    <sheet name="2024危废外委处置月度统计" sheetId="2" r:id="rId2"/>
    <sheet name="2024一般工业固废情况汇总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4" l="1"/>
  <c r="N4" i="4"/>
  <c r="N5" i="4"/>
  <c r="N6" i="4"/>
  <c r="N7" i="4"/>
  <c r="N8" i="4"/>
  <c r="N9" i="4"/>
  <c r="H95" i="4"/>
  <c r="H93" i="4"/>
  <c r="H92" i="4"/>
  <c r="H91" i="4"/>
  <c r="H90" i="4"/>
  <c r="H89" i="4"/>
  <c r="J94" i="4"/>
  <c r="G94" i="4"/>
  <c r="G91" i="4"/>
  <c r="G89" i="4"/>
  <c r="L90" i="4"/>
  <c r="J95" i="4"/>
  <c r="G95" i="4"/>
  <c r="J93" i="4"/>
  <c r="G93" i="4"/>
  <c r="J92" i="4"/>
  <c r="G92" i="4"/>
  <c r="G90" i="4"/>
  <c r="L89" i="4"/>
  <c r="L96" i="4" l="1"/>
  <c r="G96" i="4"/>
  <c r="J91" i="4"/>
  <c r="J96" i="4" s="1"/>
  <c r="J98" i="4" s="1"/>
  <c r="M96" i="4" l="1"/>
  <c r="K28" i="2" l="1"/>
  <c r="H28" i="2"/>
  <c r="G28" i="2"/>
  <c r="F28" i="2"/>
  <c r="E28" i="2"/>
  <c r="P19" i="2"/>
  <c r="N24" i="2"/>
  <c r="H24" i="2"/>
  <c r="F24" i="2"/>
  <c r="D24" i="2"/>
  <c r="M12" i="2"/>
  <c r="L12" i="2"/>
  <c r="K12" i="2"/>
  <c r="J12" i="2"/>
  <c r="E12" i="2"/>
  <c r="D12" i="2"/>
  <c r="M32" i="1"/>
  <c r="N32" i="1"/>
  <c r="M31" i="1"/>
  <c r="N31" i="1"/>
  <c r="P5" i="2" l="1"/>
  <c r="P7" i="2"/>
  <c r="P11" i="2"/>
  <c r="P16" i="2"/>
  <c r="P18" i="2"/>
  <c r="I12" i="2"/>
  <c r="I24" i="2"/>
  <c r="P20" i="2"/>
  <c r="P22" i="2"/>
  <c r="P25" i="2"/>
  <c r="P31" i="2" s="1"/>
  <c r="J24" i="2"/>
  <c r="I28" i="2"/>
  <c r="G12" i="2"/>
  <c r="O12" i="2"/>
  <c r="K24" i="2"/>
  <c r="G24" i="2"/>
  <c r="O24" i="2"/>
  <c r="J28" i="2"/>
  <c r="F12" i="2"/>
  <c r="P4" i="2"/>
  <c r="P6" i="2"/>
  <c r="P8" i="2"/>
  <c r="P9" i="2"/>
  <c r="P10" i="2"/>
  <c r="L24" i="2"/>
  <c r="P17" i="2"/>
  <c r="N12" i="2"/>
  <c r="H12" i="2"/>
  <c r="E24" i="2"/>
  <c r="M24" i="2"/>
  <c r="P21" i="2"/>
  <c r="P23" i="2"/>
  <c r="P26" i="2"/>
  <c r="P27" i="2"/>
  <c r="D28" i="2"/>
  <c r="P3" i="2"/>
  <c r="P15" i="2"/>
  <c r="N33" i="1"/>
  <c r="M33" i="1"/>
  <c r="P24" i="2" l="1"/>
  <c r="P28" i="2"/>
  <c r="P12" i="2"/>
  <c r="H31" i="1"/>
  <c r="P30" i="2" l="1"/>
  <c r="D32" i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<sst xmlns="http://schemas.openxmlformats.org/spreadsheetml/2006/main" count="600" uniqueCount="119">
  <si>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</si>
  <si>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</si>
  <si>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</si>
  <si>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</si>
  <si>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</si>
  <si>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</si>
  <si>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</si>
  <si>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</si>
  <si>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</si>
  <si>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</si>
  <si>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</si>
  <si>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</si>
  <si>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</si>
  <si>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</si>
  <si>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</si>
  <si>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</si>
  <si>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</si>
  <si>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</si>
  <si>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</si>
  <si>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</si>
  <si>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</si>
  <si>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</si>
  <si>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</si>
  <si>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</si>
  <si>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</si>
  <si>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</si>
  <si>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</si>
  <si>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</si>
  <si>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</si>
  <si>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</si>
  <si>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</si>
  <si>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</si>
  <si>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</si>
  <si>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</si>
  <si>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</si>
  <si>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</si>
  <si>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</si>
  <si>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</si>
  <si>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772-006-49</t>
    <phoneticPr fontId="1" type="noConversion"/>
  </si>
  <si>
    <t>900-047-49</t>
    <phoneticPr fontId="1" type="noConversion"/>
  </si>
  <si>
    <t>2023年底库存量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</si>
  <si>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</si>
  <si>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</si>
  <si>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</si>
  <si>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2024年危废产生、处置及库存统计表</t>
    <phoneticPr fontId="1" type="noConversion"/>
  </si>
  <si>
    <t>2024危险废物处置去向统计表</t>
    <phoneticPr fontId="1" type="noConversion"/>
  </si>
  <si>
    <t>处置单位</t>
    <phoneticPr fontId="1" type="noConversion"/>
  </si>
  <si>
    <t>处置危废名称</t>
    <phoneticPr fontId="1" type="noConversion"/>
  </si>
  <si>
    <t>危废代码</t>
    <phoneticPr fontId="1" type="noConversion"/>
  </si>
  <si>
    <t>total</t>
    <phoneticPr fontId="1" type="noConversion"/>
  </si>
  <si>
    <t>南京卓越环保科技有限公司</t>
    <phoneticPr fontId="1" type="noConversion"/>
  </si>
  <si>
    <t>772-006-49</t>
    <phoneticPr fontId="1" type="noConversion"/>
  </si>
  <si>
    <t>900-041-49</t>
    <phoneticPr fontId="1" type="noConversion"/>
  </si>
  <si>
    <t>900-047-49</t>
    <phoneticPr fontId="1" type="noConversion"/>
  </si>
  <si>
    <t>900-039-49</t>
    <phoneticPr fontId="1" type="noConversion"/>
  </si>
  <si>
    <t>900-249-08</t>
    <phoneticPr fontId="1" type="noConversion"/>
  </si>
  <si>
    <t>900-999-49</t>
    <phoneticPr fontId="1" type="noConversion"/>
  </si>
  <si>
    <t>废活性炭（生产）</t>
    <phoneticPr fontId="1" type="noConversion"/>
  </si>
  <si>
    <t>中环信（南京）环境服务有限公司</t>
    <phoneticPr fontId="1" type="noConversion"/>
  </si>
  <si>
    <t>污水处理污泥（吨）</t>
    <phoneticPr fontId="1" type="noConversion"/>
  </si>
  <si>
    <t>772-006-49</t>
  </si>
  <si>
    <t>沾染化学品废物（吨）</t>
    <phoneticPr fontId="1" type="noConversion"/>
  </si>
  <si>
    <t>实验室废液（吨）</t>
    <phoneticPr fontId="1" type="noConversion"/>
  </si>
  <si>
    <t>900-047-49</t>
  </si>
  <si>
    <t>废包装容器（吨）</t>
    <phoneticPr fontId="1" type="noConversion"/>
  </si>
  <si>
    <t>废活性炭（吨）</t>
    <phoneticPr fontId="1" type="noConversion"/>
  </si>
  <si>
    <t>废矿物油（吨）</t>
    <phoneticPr fontId="1" type="noConversion"/>
  </si>
  <si>
    <t>储罐废料（吨）</t>
    <phoneticPr fontId="1" type="noConversion"/>
  </si>
  <si>
    <t>滤渣（吨）</t>
    <phoneticPr fontId="1" type="noConversion"/>
  </si>
  <si>
    <t>废活性炭（生产）（吨）</t>
    <phoneticPr fontId="1" type="noConversion"/>
  </si>
  <si>
    <t>南京宁昆再生资源有限公司</t>
    <phoneticPr fontId="1" type="noConversion"/>
  </si>
  <si>
    <t>可清洗回收包装容器（只）</t>
    <phoneticPr fontId="1" type="noConversion"/>
  </si>
  <si>
    <t>江苏境具净环保科技有限公司</t>
    <phoneticPr fontId="1" type="noConversion"/>
  </si>
  <si>
    <t>废灯泡灯管（吨）</t>
    <phoneticPr fontId="1" type="noConversion"/>
  </si>
  <si>
    <t>900-023-49</t>
    <phoneticPr fontId="1" type="noConversion"/>
  </si>
  <si>
    <t>废电池（吨）</t>
    <phoneticPr fontId="1" type="noConversion"/>
  </si>
  <si>
    <t>900-052-31</t>
    <phoneticPr fontId="1" type="noConversion"/>
  </si>
  <si>
    <t>total</t>
    <phoneticPr fontId="1" type="noConversion"/>
  </si>
  <si>
    <t>总处置量</t>
    <phoneticPr fontId="1" type="noConversion"/>
  </si>
  <si>
    <t>吨</t>
    <phoneticPr fontId="1" type="noConversion"/>
  </si>
  <si>
    <t>只</t>
    <phoneticPr fontId="1" type="noConversion"/>
  </si>
  <si>
    <t>0</t>
  </si>
  <si>
    <t>一般工业固体废物月度汇总表（ 2024年）</t>
    <phoneticPr fontId="1" type="noConversion"/>
  </si>
  <si>
    <t>月份</t>
    <phoneticPr fontId="1" type="noConversion"/>
  </si>
  <si>
    <t>序号</t>
    <phoneticPr fontId="1" type="noConversion"/>
  </si>
  <si>
    <t>代码</t>
    <phoneticPr fontId="1" type="noConversion"/>
  </si>
  <si>
    <t>名称</t>
    <phoneticPr fontId="1" type="noConversion"/>
  </si>
  <si>
    <t>类别</t>
    <phoneticPr fontId="1" type="noConversion"/>
  </si>
  <si>
    <t>产生量（t）</t>
    <phoneticPr fontId="1" type="noConversion"/>
  </si>
  <si>
    <t>贮存量（t）</t>
    <phoneticPr fontId="1" type="noConversion"/>
  </si>
  <si>
    <t>委托利用方式</t>
    <phoneticPr fontId="1" type="noConversion"/>
  </si>
  <si>
    <t>委托利用数量（t）</t>
    <phoneticPr fontId="1" type="noConversion"/>
  </si>
  <si>
    <t>委托处置方式</t>
    <phoneticPr fontId="1" type="noConversion"/>
  </si>
  <si>
    <t>委托处置数量（t）</t>
    <phoneticPr fontId="1" type="noConversion"/>
  </si>
  <si>
    <t>SW59</t>
    <phoneticPr fontId="1" type="noConversion"/>
  </si>
  <si>
    <t>其他一般固废</t>
    <phoneticPr fontId="1" type="noConversion"/>
  </si>
  <si>
    <t>I</t>
    <phoneticPr fontId="1" type="noConversion"/>
  </si>
  <si>
    <t>/</t>
    <phoneticPr fontId="1" type="noConversion"/>
  </si>
  <si>
    <t>焚烧</t>
    <phoneticPr fontId="1" type="noConversion"/>
  </si>
  <si>
    <t>纯水制备过滤吸附材料</t>
    <phoneticPr fontId="1" type="noConversion"/>
  </si>
  <si>
    <t>SW59</t>
  </si>
  <si>
    <t>废旧金属</t>
    <phoneticPr fontId="1" type="noConversion"/>
  </si>
  <si>
    <t>分拣利用</t>
    <phoneticPr fontId="1" type="noConversion"/>
  </si>
  <si>
    <t>废包装材料</t>
    <phoneticPr fontId="1" type="noConversion"/>
  </si>
  <si>
    <t>废旧托盘</t>
    <phoneticPr fontId="1" type="noConversion"/>
  </si>
  <si>
    <t>废纸筒、废纸等</t>
    <phoneticPr fontId="1" type="noConversion"/>
  </si>
  <si>
    <t>废塑料膜</t>
    <phoneticPr fontId="1" type="noConversion"/>
  </si>
  <si>
    <t>废包装袋</t>
    <phoneticPr fontId="1" type="noConversion"/>
  </si>
  <si>
    <t>其他一般固废</t>
  </si>
  <si>
    <t>/</t>
  </si>
  <si>
    <t>焚烧</t>
  </si>
  <si>
    <t>纯水制备过滤吸附材料</t>
  </si>
  <si>
    <t>分拣利用</t>
  </si>
  <si>
    <t>废纸筒、废纸等</t>
  </si>
  <si>
    <t>废塑料膜</t>
  </si>
  <si>
    <t>2024全年</t>
    <phoneticPr fontId="1" type="noConversion"/>
  </si>
  <si>
    <t>TOTAL</t>
    <phoneticPr fontId="1" type="noConversion"/>
  </si>
  <si>
    <t>上年库存量t</t>
    <phoneticPr fontId="1" type="noConversion"/>
  </si>
  <si>
    <t>利用+处置量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</si>
</sst>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.000000"/>
    <numFmt numFmtId="178" formatCode="0_);[Red]\(0\)"/>
    <numFmt numFmtId="179" formatCode="0.000"/>
    <numFmt numFmtId="180" formatCode="0.000_ 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  <font>
      <sz val="18"/>
      <color theme="1"/>
      <name val="思源黑体 CN Light"/>
      <family val="2"/>
      <charset val="134"/>
    </font>
    <font>
      <sz val="11"/>
      <color theme="1"/>
      <name val="思源黑体 CN Light"/>
      <family val="2"/>
      <charset val="134"/>
    </font>
    <font>
      <sz val="11"/>
      <name val="思源黑体 CN Light"/>
      <family val="2"/>
      <charset val="134"/>
    </font>
    <font>
      <sz val="11"/>
      <color rgb="FFFF0000"/>
      <name val="思源黑体 CN Light"/>
      <family val="2"/>
      <charset val="134"/>
    </font>
    <font>
      <b/>
      <sz val="11"/>
      <color rgb="FFFF0000"/>
      <name val="思源黑体 CN Light"/>
      <family val="2"/>
      <charset val="134"/>
    </font>
    <font>
      <b/>
      <sz val="11"/>
      <name val="思源黑体 CN Light"/>
      <family val="2"/>
      <charset val="134"/>
    </font>
    <font>
      <sz val="20"/>
      <color theme="1"/>
      <name val="等线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" fontId="13" fillId="5" borderId="5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80" fontId="0" fillId="9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scnnanfps101\EHS\&#27754;&#36827;&#36745;\&#29615;&#20445;&#21488;&#36134;\4&#24037;&#21378;&#22266;&#24223;&#31649;&#29702;\2024&#24180;&#19968;&#33324;&#22266;&#24223;\2024&#24180;&#19968;&#33324;&#22266;&#24223;&#27719;&#24635;&#21488;&#36134;.xlsx" TargetMode="External"/><Relationship Id="rId1" Type="http://schemas.openxmlformats.org/officeDocument/2006/relationships/externalLinkPath" Target="/&#27754;&#36827;&#36745;/&#29615;&#20445;&#21488;&#36134;/4&#24037;&#21378;&#22266;&#24223;&#31649;&#29702;/2024&#24180;&#19968;&#33324;&#22266;&#24223;/2024&#24180;&#19968;&#33324;&#22266;&#24223;&#27719;&#24635;&#21488;&#361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一般固废月度详细"/>
      <sheetName val="一般工固废月度汇总"/>
      <sheetName val="一般固废季度汇总表"/>
      <sheetName val="一般固废年度"/>
      <sheetName val="2024一般固废委托处置汇总"/>
      <sheetName val="2023"/>
      <sheetName val="2022"/>
      <sheetName val="Sheet1"/>
    </sheetNames>
    <sheetDataSet>
      <sheetData sheetId="0">
        <row r="4">
          <cell r="G4">
            <v>0.02</v>
          </cell>
          <cell r="M4">
            <v>0.6</v>
          </cell>
          <cell r="S4">
            <v>0.20000000000000007</v>
          </cell>
          <cell r="Y4">
            <v>46</v>
          </cell>
          <cell r="AE4">
            <v>0.2400000000000011</v>
          </cell>
          <cell r="AK4">
            <v>0</v>
          </cell>
          <cell r="AQ4">
            <v>0.84999999999999976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="90" zoomScaleNormal="90" workbookViewId="0">
      <pane ySplit="5" topLeftCell="A6" activePane="bottomLeft" state="frozen"/>
      <selection pane="bottomLeft" activeCell="I37" sqref="I37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55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57"/>
    </row>
    <row r="2" spans="1:14" ht="29.4" customHeight="1" x14ac:dyDescent="0.3">
      <c r="A2" s="59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36.65" customHeight="1" x14ac:dyDescent="0.3">
      <c r="A3" s="58" t="s">
        <v>0</v>
      </c>
      <c r="B3" s="58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41</v>
      </c>
      <c r="N3" s="12" t="s">
        <v>42</v>
      </c>
    </row>
    <row r="4" spans="1:14" ht="16" customHeight="1" x14ac:dyDescent="0.3">
      <c r="A4" s="61" t="s">
        <v>31</v>
      </c>
      <c r="B4" s="62"/>
      <c r="C4" s="2" t="s">
        <v>38</v>
      </c>
      <c r="D4" s="9" t="s">
        <v>34</v>
      </c>
      <c r="E4" s="10" t="s">
        <v>32</v>
      </c>
      <c r="F4" s="10" t="s">
        <v>39</v>
      </c>
      <c r="G4" s="10" t="s">
        <v>34</v>
      </c>
      <c r="H4" s="10" t="s">
        <v>34</v>
      </c>
      <c r="I4" s="10" t="s">
        <v>37</v>
      </c>
      <c r="J4" s="10" t="s">
        <v>35</v>
      </c>
      <c r="K4" s="10" t="s">
        <v>36</v>
      </c>
      <c r="L4" s="10" t="s">
        <v>33</v>
      </c>
      <c r="M4" s="12" t="s">
        <v>43</v>
      </c>
      <c r="N4" s="13" t="s">
        <v>35</v>
      </c>
    </row>
    <row r="5" spans="1:14" ht="18" customHeight="1" x14ac:dyDescent="0.3">
      <c r="A5" s="58" t="s">
        <v>19</v>
      </c>
      <c r="B5" s="58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58" t="s">
        <v>40</v>
      </c>
      <c r="B6" s="58"/>
      <c r="C6" s="2">
        <v>0</v>
      </c>
      <c r="D6" s="2">
        <v>0</v>
      </c>
      <c r="E6" s="2">
        <v>0</v>
      </c>
      <c r="F6" s="2">
        <v>0</v>
      </c>
      <c r="G6" s="14">
        <v>6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52" t="s">
        <v>7</v>
      </c>
      <c r="B7" s="3" t="s">
        <v>2</v>
      </c>
      <c r="C7" s="3">
        <v>6.9250000000000007</v>
      </c>
      <c r="D7" s="3">
        <v>1.8820000000000001</v>
      </c>
      <c r="E7" s="3">
        <v>0</v>
      </c>
      <c r="F7" s="3">
        <v>0.13700000000000001</v>
      </c>
      <c r="G7" s="15">
        <v>3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52"/>
      <c r="B8" s="3" t="s">
        <v>3</v>
      </c>
      <c r="C8" s="3">
        <v>6.9249999999999998</v>
      </c>
      <c r="D8" s="3">
        <v>0.94399999999999995</v>
      </c>
      <c r="E8" s="3">
        <v>0</v>
      </c>
      <c r="F8" s="3">
        <v>0</v>
      </c>
      <c r="G8" s="15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51" t="s">
        <v>8</v>
      </c>
      <c r="B9" s="4" t="s">
        <v>2</v>
      </c>
      <c r="C9" s="4">
        <v>28.262</v>
      </c>
      <c r="D9" s="4">
        <v>0.92900000000000005</v>
      </c>
      <c r="E9" s="4">
        <v>0</v>
      </c>
      <c r="F9" s="4">
        <v>0.14499999999999999</v>
      </c>
      <c r="G9" s="16">
        <v>2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51"/>
      <c r="B10" s="4" t="s">
        <v>3</v>
      </c>
      <c r="C10" s="4">
        <v>18.033999999999999</v>
      </c>
      <c r="D10" s="4">
        <v>1.5389999999999999</v>
      </c>
      <c r="E10" s="4">
        <v>0</v>
      </c>
      <c r="F10" s="4">
        <v>0.28199999999999997</v>
      </c>
      <c r="G10" s="16">
        <v>11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52" t="s">
        <v>9</v>
      </c>
      <c r="B11" s="3" t="s">
        <v>2</v>
      </c>
      <c r="C11" s="3">
        <v>35.762</v>
      </c>
      <c r="D11" s="3">
        <v>4.5839999999999996</v>
      </c>
      <c r="E11" s="3">
        <v>0</v>
      </c>
      <c r="F11" s="3">
        <v>0</v>
      </c>
      <c r="G11" s="15">
        <v>5</v>
      </c>
      <c r="H11" s="3">
        <v>6.7000000000000004E-2</v>
      </c>
      <c r="I11" s="3">
        <v>0</v>
      </c>
      <c r="J11" s="3">
        <v>0</v>
      </c>
      <c r="K11" s="3">
        <v>0</v>
      </c>
      <c r="L11" s="3">
        <v>0</v>
      </c>
      <c r="M11" s="3">
        <v>7.5999999999999998E-2</v>
      </c>
      <c r="N11" s="3">
        <v>0</v>
      </c>
    </row>
    <row r="12" spans="1:14" ht="18" customHeight="1" x14ac:dyDescent="0.3">
      <c r="A12" s="52"/>
      <c r="B12" s="3" t="s">
        <v>3</v>
      </c>
      <c r="C12" s="3">
        <v>34.74</v>
      </c>
      <c r="D12" s="3">
        <v>4.5339999999999998</v>
      </c>
      <c r="E12" s="3">
        <v>0</v>
      </c>
      <c r="F12" s="3">
        <v>0</v>
      </c>
      <c r="G12" s="15">
        <v>0</v>
      </c>
      <c r="H12" s="3">
        <v>6.7000000000000004E-2</v>
      </c>
      <c r="I12" s="3">
        <v>0</v>
      </c>
      <c r="J12" s="3">
        <v>0</v>
      </c>
      <c r="K12" s="3">
        <v>0</v>
      </c>
      <c r="L12" s="3">
        <v>0</v>
      </c>
      <c r="M12" s="3">
        <v>7.5999999999999998E-2</v>
      </c>
      <c r="N12" s="3">
        <v>0</v>
      </c>
    </row>
    <row r="13" spans="1:14" ht="18" customHeight="1" x14ac:dyDescent="0.3">
      <c r="A13" s="51" t="s">
        <v>10</v>
      </c>
      <c r="B13" s="4" t="s">
        <v>2</v>
      </c>
      <c r="C13" s="4">
        <v>31.451000000000001</v>
      </c>
      <c r="D13" s="4">
        <v>4.2620000000000005</v>
      </c>
      <c r="E13" s="4">
        <v>0.47400000000000003</v>
      </c>
      <c r="F13" s="4">
        <v>0</v>
      </c>
      <c r="G13" s="16">
        <v>3</v>
      </c>
      <c r="H13" s="4">
        <v>0.27400000000000002</v>
      </c>
      <c r="I13" s="4">
        <v>0</v>
      </c>
      <c r="J13" s="4">
        <v>5.6529999999999996</v>
      </c>
      <c r="K13" s="4">
        <v>0</v>
      </c>
      <c r="L13" s="4">
        <v>0</v>
      </c>
      <c r="M13" s="4">
        <v>0</v>
      </c>
      <c r="N13" s="4">
        <v>0</v>
      </c>
    </row>
    <row r="14" spans="1:14" ht="18" customHeight="1" x14ac:dyDescent="0.3">
      <c r="A14" s="51"/>
      <c r="B14" s="4" t="s">
        <v>3</v>
      </c>
      <c r="C14" s="4">
        <v>38.545999999999999</v>
      </c>
      <c r="D14" s="4">
        <v>4.6399999999999997</v>
      </c>
      <c r="E14" s="4">
        <v>0.47400000000000003</v>
      </c>
      <c r="F14" s="4">
        <v>0</v>
      </c>
      <c r="G14" s="16">
        <v>0</v>
      </c>
      <c r="H14" s="4">
        <v>0.27400000000000002</v>
      </c>
      <c r="I14" s="4">
        <v>0</v>
      </c>
      <c r="J14" s="4">
        <v>5.6530000000000005</v>
      </c>
      <c r="K14" s="4">
        <v>0</v>
      </c>
      <c r="L14" s="4">
        <v>0</v>
      </c>
      <c r="M14" s="4">
        <v>0</v>
      </c>
      <c r="N14" s="4">
        <v>0</v>
      </c>
    </row>
    <row r="15" spans="1:14" ht="18" customHeight="1" x14ac:dyDescent="0.3">
      <c r="A15" s="52" t="s">
        <v>11</v>
      </c>
      <c r="B15" s="3" t="s">
        <v>2</v>
      </c>
      <c r="C15" s="3">
        <v>41.141999999999996</v>
      </c>
      <c r="D15" s="3">
        <v>1.095</v>
      </c>
      <c r="E15" s="3">
        <v>0</v>
      </c>
      <c r="F15" s="3">
        <v>0.151</v>
      </c>
      <c r="G15" s="15">
        <v>9</v>
      </c>
      <c r="H15" s="3">
        <v>0.186</v>
      </c>
      <c r="I15" s="3">
        <v>0</v>
      </c>
      <c r="J15" s="3">
        <v>16.204000000000001</v>
      </c>
      <c r="K15" s="3">
        <v>0.42099999999999999</v>
      </c>
      <c r="L15" s="3">
        <v>3.4000000000000002E-2</v>
      </c>
      <c r="M15" s="3">
        <v>0</v>
      </c>
      <c r="N15" s="3">
        <v>0</v>
      </c>
    </row>
    <row r="16" spans="1:14" ht="18" customHeight="1" x14ac:dyDescent="0.3">
      <c r="A16" s="52"/>
      <c r="B16" s="3" t="s">
        <v>3</v>
      </c>
      <c r="C16" s="3">
        <v>33.19</v>
      </c>
      <c r="D16" s="3">
        <v>0.754</v>
      </c>
      <c r="E16" s="3">
        <v>0</v>
      </c>
      <c r="F16" s="3">
        <v>0.151</v>
      </c>
      <c r="G16" s="15">
        <v>10</v>
      </c>
      <c r="H16" s="3">
        <v>4.7E-2</v>
      </c>
      <c r="I16" s="3">
        <v>0</v>
      </c>
      <c r="J16" s="3">
        <v>15.427</v>
      </c>
      <c r="K16" s="3">
        <v>0.42099999999999999</v>
      </c>
      <c r="L16" s="3">
        <v>3.4000000000000002E-2</v>
      </c>
      <c r="M16" s="3">
        <v>0</v>
      </c>
      <c r="N16" s="3">
        <v>0</v>
      </c>
    </row>
    <row r="17" spans="1:14" ht="18" customHeight="1" x14ac:dyDescent="0.3">
      <c r="A17" s="51" t="s">
        <v>12</v>
      </c>
      <c r="B17" s="4" t="s">
        <v>2</v>
      </c>
      <c r="C17" s="4">
        <v>30.602999999999994</v>
      </c>
      <c r="D17" s="4">
        <v>3.782</v>
      </c>
      <c r="E17" s="4">
        <v>0.21299999999999999</v>
      </c>
      <c r="F17" s="4">
        <v>0.109</v>
      </c>
      <c r="G17" s="16">
        <v>5</v>
      </c>
      <c r="H17" s="11">
        <v>6.9000000000000006E-2</v>
      </c>
      <c r="I17" s="4">
        <v>0</v>
      </c>
      <c r="J17" s="4">
        <v>0</v>
      </c>
      <c r="K17" s="4">
        <v>0</v>
      </c>
      <c r="L17" s="4">
        <v>0</v>
      </c>
      <c r="M17" s="4">
        <v>0.20500000000000002</v>
      </c>
      <c r="N17" s="4">
        <v>0</v>
      </c>
    </row>
    <row r="18" spans="1:14" ht="17.5" customHeight="1" x14ac:dyDescent="0.3">
      <c r="A18" s="51"/>
      <c r="B18" s="4" t="s">
        <v>3</v>
      </c>
      <c r="C18" s="4">
        <v>38.369999999999997</v>
      </c>
      <c r="D18" s="4">
        <v>3.2240000000000002</v>
      </c>
      <c r="E18" s="4">
        <v>0.21299999999999999</v>
      </c>
      <c r="F18" s="4">
        <v>0.109</v>
      </c>
      <c r="G18" s="16">
        <v>0</v>
      </c>
      <c r="H18" s="11">
        <v>0.20800000000000002</v>
      </c>
      <c r="I18" s="4">
        <v>0</v>
      </c>
      <c r="J18" s="4">
        <v>0.77700000000000002</v>
      </c>
      <c r="K18" s="4">
        <v>0</v>
      </c>
      <c r="L18" s="4">
        <v>0</v>
      </c>
      <c r="M18" s="4">
        <v>0.20500000000000002</v>
      </c>
      <c r="N18" s="4">
        <v>0</v>
      </c>
    </row>
    <row r="19" spans="1:14" ht="18" customHeight="1" x14ac:dyDescent="0.3">
      <c r="A19" s="52" t="s">
        <v>13</v>
      </c>
      <c r="B19" s="3" t="s">
        <v>2</v>
      </c>
      <c r="C19" s="3">
        <v>39.619</v>
      </c>
      <c r="D19" s="3">
        <v>2.8140000000000001</v>
      </c>
      <c r="E19" s="3">
        <v>0</v>
      </c>
      <c r="F19" s="3">
        <v>0</v>
      </c>
      <c r="G19" s="15">
        <v>5</v>
      </c>
      <c r="H19" s="3">
        <v>0.14699999999999999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ht="18" customHeight="1" x14ac:dyDescent="0.3">
      <c r="A20" s="52"/>
      <c r="B20" s="3" t="s">
        <v>3</v>
      </c>
      <c r="C20" s="3">
        <v>34.950000000000003</v>
      </c>
      <c r="D20" s="3">
        <v>3.28</v>
      </c>
      <c r="E20" s="3">
        <v>0</v>
      </c>
      <c r="F20" s="3">
        <v>0</v>
      </c>
      <c r="G20" s="15">
        <v>17</v>
      </c>
      <c r="H20" s="3">
        <v>0.14700000000000002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ht="18" customHeight="1" x14ac:dyDescent="0.3">
      <c r="A21" s="51" t="s">
        <v>14</v>
      </c>
      <c r="B21" s="4" t="s">
        <v>2</v>
      </c>
      <c r="C21" s="4">
        <v>35.943000000000005</v>
      </c>
      <c r="D21" s="7">
        <v>2.2599999999999998</v>
      </c>
      <c r="E21" s="4">
        <v>0.314</v>
      </c>
      <c r="F21" s="4">
        <v>0.309</v>
      </c>
      <c r="G21" s="16">
        <v>6</v>
      </c>
      <c r="H21" s="4">
        <v>0.3085</v>
      </c>
      <c r="I21" s="4">
        <v>0</v>
      </c>
      <c r="J21" s="4">
        <v>0</v>
      </c>
      <c r="K21" s="4">
        <v>0</v>
      </c>
      <c r="L21" s="4">
        <v>0</v>
      </c>
      <c r="M21" s="4">
        <v>6.0000000000000001E-3</v>
      </c>
      <c r="N21" s="4">
        <v>0</v>
      </c>
    </row>
    <row r="22" spans="1:14" ht="18" customHeight="1" x14ac:dyDescent="0.3">
      <c r="A22" s="51"/>
      <c r="B22" s="4" t="s">
        <v>3</v>
      </c>
      <c r="C22" s="4">
        <v>37.227999999999994</v>
      </c>
      <c r="D22" s="4">
        <v>1.859</v>
      </c>
      <c r="E22" s="4">
        <v>0.314</v>
      </c>
      <c r="F22" s="4">
        <v>0.14499999999999999</v>
      </c>
      <c r="G22" s="16">
        <v>0</v>
      </c>
      <c r="H22" s="4">
        <v>0.24149999999999999</v>
      </c>
      <c r="I22" s="4">
        <v>0</v>
      </c>
      <c r="J22" s="4">
        <v>0</v>
      </c>
      <c r="K22" s="4">
        <v>0</v>
      </c>
      <c r="L22" s="4">
        <v>0</v>
      </c>
      <c r="M22" s="4">
        <v>6.0000000000000001E-3</v>
      </c>
      <c r="N22" s="4">
        <v>0</v>
      </c>
    </row>
    <row r="23" spans="1:14" ht="18" customHeight="1" x14ac:dyDescent="0.3">
      <c r="A23" s="52" t="s">
        <v>15</v>
      </c>
      <c r="B23" s="3" t="s">
        <v>2</v>
      </c>
      <c r="C23" s="3">
        <v>35.638000000000005</v>
      </c>
      <c r="D23" s="3">
        <v>3.3029999999999999</v>
      </c>
      <c r="E23" s="3">
        <v>0</v>
      </c>
      <c r="F23" s="3">
        <v>0</v>
      </c>
      <c r="G23" s="15">
        <v>6</v>
      </c>
      <c r="H23" s="3">
        <v>0.33400000000000002</v>
      </c>
      <c r="I23" s="3">
        <v>0</v>
      </c>
      <c r="J23" s="3">
        <v>5.5600000000000005</v>
      </c>
      <c r="K23" s="3">
        <v>0</v>
      </c>
      <c r="L23" s="3">
        <v>0</v>
      </c>
      <c r="M23" s="3">
        <v>0</v>
      </c>
      <c r="N23" s="3">
        <v>0</v>
      </c>
    </row>
    <row r="24" spans="1:14" ht="18" customHeight="1" x14ac:dyDescent="0.3">
      <c r="A24" s="52"/>
      <c r="B24" s="3" t="s">
        <v>3</v>
      </c>
      <c r="C24" s="3">
        <v>43.362000000000002</v>
      </c>
      <c r="D24" s="3">
        <v>4.1370000000000005</v>
      </c>
      <c r="E24" s="3">
        <v>0</v>
      </c>
      <c r="F24" s="3">
        <v>0.16400000000000001</v>
      </c>
      <c r="G24" s="15">
        <v>0</v>
      </c>
      <c r="H24" s="3">
        <v>0.40100000000000002</v>
      </c>
      <c r="I24" s="3">
        <v>0</v>
      </c>
      <c r="J24" s="3">
        <v>5.56</v>
      </c>
      <c r="K24" s="3">
        <v>0</v>
      </c>
      <c r="L24" s="3">
        <v>0</v>
      </c>
      <c r="M24" s="3">
        <v>0</v>
      </c>
      <c r="N24" s="3">
        <v>0</v>
      </c>
    </row>
    <row r="25" spans="1:14" ht="18" hidden="1" customHeight="1" x14ac:dyDescent="0.3">
      <c r="A25" s="51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51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52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52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54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54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53" t="s">
        <v>23</v>
      </c>
      <c r="B31" s="5" t="s">
        <v>2</v>
      </c>
      <c r="C31" s="5">
        <f>C7+C9+C11+C13+C15+C17+C19+C21+C23+C25+C27+C29</f>
        <v>285.34500000000003</v>
      </c>
      <c r="D31" s="5">
        <f t="shared" ref="D31:N31" si="0">D7+D9+D11+D13+D15+D17+D19+D21+D23+D25+D27+D29</f>
        <v>24.910999999999998</v>
      </c>
      <c r="E31" s="5">
        <f t="shared" si="0"/>
        <v>1.0010000000000001</v>
      </c>
      <c r="F31" s="5">
        <f t="shared" si="0"/>
        <v>0.85099999999999998</v>
      </c>
      <c r="G31" s="18">
        <f t="shared" si="0"/>
        <v>44</v>
      </c>
      <c r="H31" s="5">
        <f>H7+H9+H11+H13+H15+H17+H19+H21+H23+H25+H27+H29</f>
        <v>1.3855000000000002</v>
      </c>
      <c r="I31" s="5">
        <f t="shared" si="0"/>
        <v>0</v>
      </c>
      <c r="J31" s="5">
        <f t="shared" si="0"/>
        <v>27.417000000000002</v>
      </c>
      <c r="K31" s="5">
        <f t="shared" si="0"/>
        <v>0.42099999999999999</v>
      </c>
      <c r="L31" s="5">
        <f t="shared" si="0"/>
        <v>3.4000000000000002E-2</v>
      </c>
      <c r="M31" s="5">
        <f t="shared" si="0"/>
        <v>0.28700000000000003</v>
      </c>
      <c r="N31" s="5">
        <f t="shared" si="0"/>
        <v>0</v>
      </c>
    </row>
    <row r="32" spans="1:14" ht="18" customHeight="1" x14ac:dyDescent="0.3">
      <c r="A32" s="53"/>
      <c r="B32" s="5" t="s">
        <v>3</v>
      </c>
      <c r="C32" s="5">
        <f>C8++C10+C12++C14+C16+C18+C20+C22+C24+C26+C28+C30</f>
        <v>285.34500000000003</v>
      </c>
      <c r="D32" s="5">
        <f t="shared" ref="D32:J32" si="1">D8++D10+D12++D14+D16+D18+D20+D22+D24+D26+D28+D30</f>
        <v>24.911000000000001</v>
      </c>
      <c r="E32" s="5">
        <f t="shared" si="1"/>
        <v>1.0010000000000001</v>
      </c>
      <c r="F32" s="5">
        <f t="shared" si="1"/>
        <v>0.85099999999999998</v>
      </c>
      <c r="G32" s="18">
        <f t="shared" si="1"/>
        <v>38</v>
      </c>
      <c r="H32" s="5">
        <f t="shared" si="1"/>
        <v>1.3855000000000002</v>
      </c>
      <c r="I32" s="5">
        <f t="shared" si="1"/>
        <v>0</v>
      </c>
      <c r="J32" s="5">
        <f t="shared" si="1"/>
        <v>27.416999999999998</v>
      </c>
      <c r="K32" s="5">
        <f t="shared" ref="K32:L32" si="2">K8++K10+K12++K14+K16+K18+K20+K22+K24+K26+K28+K30</f>
        <v>0.42099999999999999</v>
      </c>
      <c r="L32" s="5">
        <f t="shared" si="2"/>
        <v>3.4000000000000002E-2</v>
      </c>
      <c r="M32" s="5">
        <f t="shared" ref="M32:N32" si="3">M8++M10+M12++M14+M16+M18+M20+M22+M24+M26+M28+M30</f>
        <v>0.28700000000000003</v>
      </c>
      <c r="N32" s="5">
        <f t="shared" si="3"/>
        <v>0</v>
      </c>
    </row>
    <row r="33" spans="1:14" ht="18" customHeight="1" x14ac:dyDescent="0.3">
      <c r="A33" s="53"/>
      <c r="B33" s="5" t="s">
        <v>24</v>
      </c>
      <c r="C33" s="6">
        <f>C31+C6-C32</f>
        <v>0</v>
      </c>
      <c r="D33" s="6">
        <f t="shared" ref="D33:J33" si="4">D31+D6-D32</f>
        <v>0</v>
      </c>
      <c r="E33" s="6">
        <f t="shared" si="4"/>
        <v>0</v>
      </c>
      <c r="F33" s="6">
        <f t="shared" si="4"/>
        <v>0</v>
      </c>
      <c r="G33" s="19">
        <f t="shared" si="4"/>
        <v>12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:N1"/>
    <mergeCell ref="A5:B5"/>
    <mergeCell ref="A6:B6"/>
    <mergeCell ref="A3:B3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E2CC-F182-4FEB-B759-F631D211C679}">
  <dimension ref="A1:Q31"/>
  <sheetViews>
    <sheetView zoomScale="80" zoomScaleNormal="80" workbookViewId="0">
      <selection activeCell="C34" sqref="C34"/>
    </sheetView>
  </sheetViews>
  <sheetFormatPr defaultColWidth="8.6640625" defaultRowHeight="18.5" x14ac:dyDescent="0.3"/>
  <cols>
    <col min="1" max="1" width="26.08203125" style="20" customWidth="1"/>
    <col min="2" max="2" width="25.33203125" style="20" customWidth="1"/>
    <col min="3" max="3" width="15.75" style="20" customWidth="1"/>
    <col min="4" max="6" width="8.6640625" style="20"/>
    <col min="7" max="14" width="8.6640625" style="20" customWidth="1"/>
    <col min="15" max="15" width="9.08203125" style="20" customWidth="1"/>
    <col min="16" max="16" width="11.25" style="20" customWidth="1"/>
    <col min="17" max="16384" width="8.6640625" style="20"/>
  </cols>
  <sheetData>
    <row r="1" spans="1:16" ht="27.5" customHeight="1" x14ac:dyDescent="0.3">
      <c r="A1" s="67" t="s">
        <v>45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22.5" customHeight="1" x14ac:dyDescent="0.3">
      <c r="A2" s="21" t="s">
        <v>46</v>
      </c>
      <c r="B2" s="21" t="s">
        <v>47</v>
      </c>
      <c r="C2" s="21" t="s">
        <v>48</v>
      </c>
      <c r="D2" s="22">
        <v>45292</v>
      </c>
      <c r="E2" s="22">
        <v>45323</v>
      </c>
      <c r="F2" s="22">
        <v>45352</v>
      </c>
      <c r="G2" s="22">
        <v>45383</v>
      </c>
      <c r="H2" s="22">
        <v>45413</v>
      </c>
      <c r="I2" s="22">
        <v>45444</v>
      </c>
      <c r="J2" s="22">
        <v>45474</v>
      </c>
      <c r="K2" s="22">
        <v>45505</v>
      </c>
      <c r="L2" s="22">
        <v>45536</v>
      </c>
      <c r="M2" s="22">
        <v>45566</v>
      </c>
      <c r="N2" s="22">
        <v>45597</v>
      </c>
      <c r="O2" s="22">
        <v>45627</v>
      </c>
      <c r="P2" s="21" t="s">
        <v>49</v>
      </c>
    </row>
    <row r="3" spans="1:16" x14ac:dyDescent="0.3">
      <c r="A3" s="68" t="s">
        <v>50</v>
      </c>
      <c r="B3" s="23" t="s">
        <v>1</v>
      </c>
      <c r="C3" s="23" t="s">
        <v>51</v>
      </c>
      <c r="D3" s="24">
        <v>0</v>
      </c>
      <c r="E3" s="24">
        <v>0</v>
      </c>
      <c r="F3" s="24">
        <v>11.441000000000001</v>
      </c>
      <c r="G3" s="24">
        <v>0</v>
      </c>
      <c r="H3" s="24">
        <v>0</v>
      </c>
      <c r="I3" s="24">
        <v>12.842000000000001</v>
      </c>
      <c r="J3" s="24">
        <v>0</v>
      </c>
      <c r="K3" s="24">
        <v>11.73</v>
      </c>
      <c r="L3" s="24">
        <v>0</v>
      </c>
      <c r="M3" s="24"/>
      <c r="N3" s="24"/>
      <c r="O3" s="24"/>
      <c r="P3" s="25">
        <f>SUM(D3:O3)</f>
        <v>36.013000000000005</v>
      </c>
    </row>
    <row r="4" spans="1:16" x14ac:dyDescent="0.3">
      <c r="A4" s="68"/>
      <c r="B4" s="23" t="s">
        <v>25</v>
      </c>
      <c r="C4" s="23" t="s">
        <v>52</v>
      </c>
      <c r="D4" s="24">
        <v>0</v>
      </c>
      <c r="E4" s="24">
        <v>0</v>
      </c>
      <c r="F4" s="24">
        <v>0.42399999999999999</v>
      </c>
      <c r="G4" s="24">
        <v>0</v>
      </c>
      <c r="H4" s="24">
        <v>0</v>
      </c>
      <c r="I4" s="24">
        <v>0.82699999999999996</v>
      </c>
      <c r="J4" s="24">
        <v>0</v>
      </c>
      <c r="K4" s="24">
        <v>6.8000000000000005E-2</v>
      </c>
      <c r="L4" s="24">
        <v>0</v>
      </c>
      <c r="M4" s="24"/>
      <c r="N4" s="24"/>
      <c r="O4" s="24"/>
      <c r="P4" s="25">
        <f t="shared" ref="P4:P11" si="0">SUM(D4:O4)</f>
        <v>1.319</v>
      </c>
    </row>
    <row r="5" spans="1:16" x14ac:dyDescent="0.3">
      <c r="A5" s="68"/>
      <c r="B5" s="23" t="s">
        <v>26</v>
      </c>
      <c r="C5" s="23" t="s">
        <v>53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0.109</v>
      </c>
      <c r="J5" s="24">
        <v>0</v>
      </c>
      <c r="K5" s="24">
        <v>0</v>
      </c>
      <c r="L5" s="24">
        <v>0</v>
      </c>
      <c r="M5" s="24"/>
      <c r="N5" s="24"/>
      <c r="O5" s="24"/>
      <c r="P5" s="25">
        <f t="shared" si="0"/>
        <v>0.109</v>
      </c>
    </row>
    <row r="6" spans="1:16" x14ac:dyDescent="0.3">
      <c r="A6" s="68"/>
      <c r="B6" s="23" t="s">
        <v>27</v>
      </c>
      <c r="C6" s="23" t="s">
        <v>52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6.9000000000000006E-2</v>
      </c>
      <c r="J6" s="24">
        <v>0</v>
      </c>
      <c r="K6" s="24">
        <v>0.18049999999999999</v>
      </c>
      <c r="L6" s="24">
        <v>0</v>
      </c>
      <c r="M6" s="24"/>
      <c r="N6" s="24"/>
      <c r="O6" s="24"/>
      <c r="P6" s="25">
        <f t="shared" si="0"/>
        <v>0.2495</v>
      </c>
    </row>
    <row r="7" spans="1:16" x14ac:dyDescent="0.3">
      <c r="A7" s="68"/>
      <c r="B7" s="23" t="s">
        <v>29</v>
      </c>
      <c r="C7" s="23" t="s">
        <v>54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/>
      <c r="N7" s="24"/>
      <c r="O7" s="24"/>
      <c r="P7" s="25">
        <f t="shared" si="0"/>
        <v>0</v>
      </c>
    </row>
    <row r="8" spans="1:16" x14ac:dyDescent="0.3">
      <c r="A8" s="68"/>
      <c r="B8" s="23" t="s">
        <v>4</v>
      </c>
      <c r="C8" s="23" t="s">
        <v>55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0.21299999999999999</v>
      </c>
      <c r="J8" s="24">
        <v>0</v>
      </c>
      <c r="K8" s="24">
        <v>0</v>
      </c>
      <c r="L8" s="24">
        <v>0</v>
      </c>
      <c r="M8" s="24"/>
      <c r="N8" s="24"/>
      <c r="O8" s="24"/>
      <c r="P8" s="25">
        <f>SUM(D8:O8)</f>
        <v>0.21299999999999999</v>
      </c>
    </row>
    <row r="9" spans="1:16" x14ac:dyDescent="0.3">
      <c r="A9" s="68"/>
      <c r="B9" s="23" t="s">
        <v>28</v>
      </c>
      <c r="C9" s="23" t="s">
        <v>56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/>
      <c r="N9" s="24"/>
      <c r="O9" s="24"/>
      <c r="P9" s="25">
        <f t="shared" si="0"/>
        <v>0</v>
      </c>
    </row>
    <row r="10" spans="1:16" x14ac:dyDescent="0.3">
      <c r="A10" s="68"/>
      <c r="B10" s="23" t="s">
        <v>41</v>
      </c>
      <c r="C10" s="23" t="s">
        <v>52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8.2000000000000003E-2</v>
      </c>
      <c r="J10" s="24">
        <v>0</v>
      </c>
      <c r="K10" s="24" t="s">
        <v>81</v>
      </c>
      <c r="L10" s="24">
        <v>0</v>
      </c>
      <c r="M10" s="24"/>
      <c r="N10" s="24"/>
      <c r="O10" s="24"/>
      <c r="P10" s="25">
        <f t="shared" si="0"/>
        <v>8.2000000000000003E-2</v>
      </c>
    </row>
    <row r="11" spans="1:16" x14ac:dyDescent="0.3">
      <c r="A11" s="68"/>
      <c r="B11" s="23" t="s">
        <v>57</v>
      </c>
      <c r="C11" s="23" t="s">
        <v>54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/>
      <c r="N11" s="24"/>
      <c r="O11" s="24"/>
      <c r="P11" s="25">
        <f t="shared" si="0"/>
        <v>0</v>
      </c>
    </row>
    <row r="12" spans="1:16" x14ac:dyDescent="0.3">
      <c r="A12" s="68"/>
      <c r="B12" s="69" t="s">
        <v>49</v>
      </c>
      <c r="C12" s="62"/>
      <c r="D12" s="26">
        <f>SUM(D3:D9)</f>
        <v>0</v>
      </c>
      <c r="E12" s="26">
        <f t="shared" ref="E12:O12" si="1">SUM(E3:E9)</f>
        <v>0</v>
      </c>
      <c r="F12" s="26">
        <f t="shared" si="1"/>
        <v>11.865</v>
      </c>
      <c r="G12" s="26">
        <f t="shared" si="1"/>
        <v>0</v>
      </c>
      <c r="H12" s="26">
        <f t="shared" si="1"/>
        <v>0</v>
      </c>
      <c r="I12" s="26">
        <f t="shared" si="1"/>
        <v>14.06</v>
      </c>
      <c r="J12" s="26">
        <f t="shared" si="1"/>
        <v>0</v>
      </c>
      <c r="K12" s="26">
        <f t="shared" si="1"/>
        <v>11.9785</v>
      </c>
      <c r="L12" s="26">
        <f t="shared" si="1"/>
        <v>0</v>
      </c>
      <c r="M12" s="26">
        <f t="shared" si="1"/>
        <v>0</v>
      </c>
      <c r="N12" s="26">
        <f t="shared" si="1"/>
        <v>0</v>
      </c>
      <c r="O12" s="26">
        <f t="shared" si="1"/>
        <v>0</v>
      </c>
      <c r="P12" s="27">
        <f>SUM(P3:P11)</f>
        <v>37.985500000000009</v>
      </c>
    </row>
    <row r="13" spans="1:16" hidden="1" x14ac:dyDescent="0.3">
      <c r="A13" s="28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9"/>
    </row>
    <row r="14" spans="1:16" hidden="1" x14ac:dyDescent="0.3">
      <c r="A14" s="31"/>
      <c r="B14" s="32"/>
      <c r="C14" s="32"/>
      <c r="D14" s="22">
        <v>45292</v>
      </c>
      <c r="E14" s="22">
        <v>45323</v>
      </c>
      <c r="F14" s="22">
        <v>45352</v>
      </c>
      <c r="G14" s="22">
        <v>45383</v>
      </c>
      <c r="H14" s="22">
        <v>45413</v>
      </c>
      <c r="I14" s="22">
        <v>45444</v>
      </c>
      <c r="J14" s="22">
        <v>45474</v>
      </c>
      <c r="K14" s="22">
        <v>45505</v>
      </c>
      <c r="L14" s="22">
        <v>45536</v>
      </c>
      <c r="M14" s="22">
        <v>45566</v>
      </c>
      <c r="N14" s="22">
        <v>45597</v>
      </c>
      <c r="O14" s="22">
        <v>45627</v>
      </c>
      <c r="P14" s="33" t="s">
        <v>49</v>
      </c>
    </row>
    <row r="15" spans="1:16" x14ac:dyDescent="0.3">
      <c r="A15" s="70" t="s">
        <v>58</v>
      </c>
      <c r="B15" s="34" t="s">
        <v>59</v>
      </c>
      <c r="C15" s="34" t="s">
        <v>60</v>
      </c>
      <c r="D15" s="35">
        <v>6.9249999999999998</v>
      </c>
      <c r="E15" s="36">
        <v>18.033999999999999</v>
      </c>
      <c r="F15" s="35">
        <v>23.298999999999999</v>
      </c>
      <c r="G15" s="36">
        <v>38.545999999999999</v>
      </c>
      <c r="H15" s="35">
        <v>33.19</v>
      </c>
      <c r="I15" s="36">
        <v>25.527999999999999</v>
      </c>
      <c r="J15" s="35">
        <v>34.950000000000003</v>
      </c>
      <c r="K15" s="36">
        <v>25.497999999999998</v>
      </c>
      <c r="L15" s="35">
        <v>43.362000000000002</v>
      </c>
      <c r="M15" s="36"/>
      <c r="N15" s="35"/>
      <c r="O15" s="36"/>
      <c r="P15" s="37">
        <f>SUM(D15:O15)</f>
        <v>249.33199999999997</v>
      </c>
    </row>
    <row r="16" spans="1:16" x14ac:dyDescent="0.3">
      <c r="A16" s="70"/>
      <c r="B16" s="34" t="s">
        <v>61</v>
      </c>
      <c r="C16" s="34" t="s">
        <v>34</v>
      </c>
      <c r="D16" s="35">
        <v>0.94399999999999995</v>
      </c>
      <c r="E16" s="35">
        <v>1.5389999999999999</v>
      </c>
      <c r="F16" s="35">
        <v>4.1099999999999994</v>
      </c>
      <c r="G16" s="35">
        <v>4.6399999999999997</v>
      </c>
      <c r="H16" s="35">
        <v>0.754</v>
      </c>
      <c r="I16" s="35">
        <v>2.3970000000000002</v>
      </c>
      <c r="J16" s="35">
        <v>3.28</v>
      </c>
      <c r="K16" s="35">
        <v>1.7909999999999999</v>
      </c>
      <c r="L16" s="35">
        <v>4.1370000000000005</v>
      </c>
      <c r="M16" s="35"/>
      <c r="N16" s="35"/>
      <c r="O16" s="35"/>
      <c r="P16" s="37">
        <f t="shared" ref="P16:P28" si="2">SUM(D16:O16)</f>
        <v>23.591999999999999</v>
      </c>
    </row>
    <row r="17" spans="1:17" x14ac:dyDescent="0.3">
      <c r="A17" s="70"/>
      <c r="B17" s="34" t="s">
        <v>62</v>
      </c>
      <c r="C17" s="34" t="s">
        <v>63</v>
      </c>
      <c r="D17" s="35">
        <v>0</v>
      </c>
      <c r="E17" s="35">
        <v>0.28199999999999997</v>
      </c>
      <c r="F17" s="35">
        <v>0</v>
      </c>
      <c r="G17" s="35">
        <v>0</v>
      </c>
      <c r="H17" s="35">
        <v>0.151</v>
      </c>
      <c r="I17" s="35">
        <v>0</v>
      </c>
      <c r="J17" s="35">
        <v>0</v>
      </c>
      <c r="K17" s="35">
        <v>0.14499999999999999</v>
      </c>
      <c r="L17" s="35">
        <v>0.16400000000000001</v>
      </c>
      <c r="M17" s="35"/>
      <c r="N17" s="35"/>
      <c r="O17" s="35"/>
      <c r="P17" s="37">
        <f t="shared" si="2"/>
        <v>0.74199999999999999</v>
      </c>
    </row>
    <row r="18" spans="1:17" x14ac:dyDescent="0.3">
      <c r="A18" s="70"/>
      <c r="B18" s="34" t="s">
        <v>64</v>
      </c>
      <c r="C18" s="34" t="s">
        <v>34</v>
      </c>
      <c r="D18" s="35">
        <v>0</v>
      </c>
      <c r="E18" s="35">
        <v>0</v>
      </c>
      <c r="F18" s="35">
        <v>6.7000000000000004E-2</v>
      </c>
      <c r="G18" s="35">
        <v>0.27400000000000002</v>
      </c>
      <c r="H18" s="35">
        <v>4.7E-2</v>
      </c>
      <c r="I18" s="35">
        <v>0.13900000000000001</v>
      </c>
      <c r="J18" s="35">
        <v>0.14700000000000002</v>
      </c>
      <c r="K18" s="35">
        <v>6.0999999999999999E-2</v>
      </c>
      <c r="L18" s="35">
        <v>0.40100000000000002</v>
      </c>
      <c r="M18" s="35"/>
      <c r="N18" s="35"/>
      <c r="O18" s="35"/>
      <c r="P18" s="37">
        <f t="shared" si="2"/>
        <v>1.1360000000000001</v>
      </c>
    </row>
    <row r="19" spans="1:17" x14ac:dyDescent="0.3">
      <c r="A19" s="70"/>
      <c r="B19" s="34" t="s">
        <v>65</v>
      </c>
      <c r="C19" s="34" t="s">
        <v>35</v>
      </c>
      <c r="D19" s="35">
        <v>0</v>
      </c>
      <c r="E19" s="35">
        <v>0</v>
      </c>
      <c r="F19" s="35">
        <v>0</v>
      </c>
      <c r="G19" s="35">
        <v>5.6530000000000005</v>
      </c>
      <c r="H19" s="35">
        <v>15.427</v>
      </c>
      <c r="I19" s="35">
        <v>0.77700000000000002</v>
      </c>
      <c r="J19" s="35">
        <v>0</v>
      </c>
      <c r="K19" s="35">
        <v>0</v>
      </c>
      <c r="L19" s="35">
        <v>5.56</v>
      </c>
      <c r="M19" s="35"/>
      <c r="N19" s="35"/>
      <c r="O19" s="35"/>
      <c r="P19" s="37">
        <f t="shared" si="2"/>
        <v>27.416999999999998</v>
      </c>
    </row>
    <row r="20" spans="1:17" x14ac:dyDescent="0.3">
      <c r="A20" s="70"/>
      <c r="B20" s="34" t="s">
        <v>66</v>
      </c>
      <c r="C20" s="34" t="s">
        <v>32</v>
      </c>
      <c r="D20" s="35">
        <v>0</v>
      </c>
      <c r="E20" s="35">
        <v>0</v>
      </c>
      <c r="F20" s="35">
        <v>0</v>
      </c>
      <c r="G20" s="35">
        <v>0.47400000000000003</v>
      </c>
      <c r="H20" s="35">
        <v>0</v>
      </c>
      <c r="I20" s="35">
        <v>0</v>
      </c>
      <c r="J20" s="35">
        <v>0</v>
      </c>
      <c r="K20" s="35">
        <v>0.314</v>
      </c>
      <c r="L20" s="35">
        <v>0</v>
      </c>
      <c r="M20" s="35"/>
      <c r="N20" s="35"/>
      <c r="O20" s="35"/>
      <c r="P20" s="37">
        <f t="shared" si="2"/>
        <v>0.78800000000000003</v>
      </c>
    </row>
    <row r="21" spans="1:17" x14ac:dyDescent="0.3">
      <c r="A21" s="70"/>
      <c r="B21" s="34" t="s">
        <v>67</v>
      </c>
      <c r="C21" s="34" t="s">
        <v>37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/>
      <c r="N21" s="35"/>
      <c r="O21" s="35"/>
      <c r="P21" s="37">
        <f t="shared" si="2"/>
        <v>0</v>
      </c>
    </row>
    <row r="22" spans="1:17" x14ac:dyDescent="0.3">
      <c r="A22" s="70"/>
      <c r="B22" s="34" t="s">
        <v>68</v>
      </c>
      <c r="C22" s="34" t="s">
        <v>34</v>
      </c>
      <c r="D22" s="35">
        <v>0</v>
      </c>
      <c r="E22" s="35">
        <v>0</v>
      </c>
      <c r="F22" s="35">
        <v>7.5999999999999998E-2</v>
      </c>
      <c r="G22" s="35">
        <v>0</v>
      </c>
      <c r="H22" s="35">
        <v>0</v>
      </c>
      <c r="I22" s="35">
        <v>0.123</v>
      </c>
      <c r="J22" s="35">
        <v>0</v>
      </c>
      <c r="K22" s="35">
        <v>6.0000000000000001E-3</v>
      </c>
      <c r="L22" s="35">
        <v>0</v>
      </c>
      <c r="M22" s="35"/>
      <c r="N22" s="35"/>
      <c r="O22" s="35"/>
      <c r="P22" s="37">
        <f t="shared" si="2"/>
        <v>0.20500000000000002</v>
      </c>
    </row>
    <row r="23" spans="1:17" x14ac:dyDescent="0.3">
      <c r="A23" s="70"/>
      <c r="B23" s="34" t="s">
        <v>69</v>
      </c>
      <c r="C23" s="34" t="s">
        <v>35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/>
      <c r="N23" s="35"/>
      <c r="O23" s="35"/>
      <c r="P23" s="37">
        <f t="shared" si="2"/>
        <v>0</v>
      </c>
    </row>
    <row r="24" spans="1:17" x14ac:dyDescent="0.3">
      <c r="A24" s="70"/>
      <c r="B24" s="71" t="s">
        <v>49</v>
      </c>
      <c r="C24" s="62"/>
      <c r="D24" s="38">
        <f>SUM(D15:D23)</f>
        <v>7.8689999999999998</v>
      </c>
      <c r="E24" s="38">
        <f t="shared" ref="E24:O24" si="3">SUM(E15:E23)</f>
        <v>19.855</v>
      </c>
      <c r="F24" s="38">
        <f t="shared" si="3"/>
        <v>27.552</v>
      </c>
      <c r="G24" s="38">
        <f t="shared" si="3"/>
        <v>49.586999999999996</v>
      </c>
      <c r="H24" s="38">
        <f t="shared" si="3"/>
        <v>49.568999999999996</v>
      </c>
      <c r="I24" s="38">
        <f t="shared" si="3"/>
        <v>28.963999999999999</v>
      </c>
      <c r="J24" s="38">
        <f t="shared" si="3"/>
        <v>38.377000000000002</v>
      </c>
      <c r="K24" s="38">
        <f t="shared" si="3"/>
        <v>27.814999999999998</v>
      </c>
      <c r="L24" s="38">
        <f t="shared" si="3"/>
        <v>53.624000000000009</v>
      </c>
      <c r="M24" s="38">
        <f t="shared" si="3"/>
        <v>0</v>
      </c>
      <c r="N24" s="38">
        <f t="shared" si="3"/>
        <v>0</v>
      </c>
      <c r="O24" s="38">
        <f t="shared" si="3"/>
        <v>0</v>
      </c>
      <c r="P24" s="37">
        <f>SUM(D24:O24)</f>
        <v>303.21199999999999</v>
      </c>
    </row>
    <row r="25" spans="1:17" ht="27" customHeight="1" x14ac:dyDescent="0.3">
      <c r="A25" s="39" t="s">
        <v>70</v>
      </c>
      <c r="B25" s="21" t="s">
        <v>71</v>
      </c>
      <c r="C25" s="21" t="s">
        <v>52</v>
      </c>
      <c r="D25" s="21">
        <v>0</v>
      </c>
      <c r="E25" s="21">
        <v>11</v>
      </c>
      <c r="F25" s="21">
        <v>0</v>
      </c>
      <c r="G25" s="21">
        <v>0</v>
      </c>
      <c r="H25" s="21">
        <v>10</v>
      </c>
      <c r="I25" s="21">
        <v>0</v>
      </c>
      <c r="J25" s="21">
        <v>17</v>
      </c>
      <c r="K25" s="21">
        <v>0</v>
      </c>
      <c r="L25" s="21">
        <v>0</v>
      </c>
      <c r="M25" s="40"/>
      <c r="N25" s="40"/>
      <c r="O25" s="21"/>
      <c r="P25" s="41">
        <f t="shared" si="2"/>
        <v>38</v>
      </c>
    </row>
    <row r="26" spans="1:17" x14ac:dyDescent="0.3">
      <c r="A26" s="63" t="s">
        <v>72</v>
      </c>
      <c r="B26" s="23" t="s">
        <v>73</v>
      </c>
      <c r="C26" s="23" t="s">
        <v>74</v>
      </c>
      <c r="D26" s="23">
        <v>0</v>
      </c>
      <c r="E26" s="23">
        <v>0</v>
      </c>
      <c r="F26" s="23">
        <v>0</v>
      </c>
      <c r="G26" s="23">
        <v>0</v>
      </c>
      <c r="H26" s="23">
        <v>3.4000000000000002E-2</v>
      </c>
      <c r="I26" s="23">
        <v>0</v>
      </c>
      <c r="J26" s="23">
        <v>0</v>
      </c>
      <c r="K26" s="23">
        <v>0</v>
      </c>
      <c r="L26" s="23">
        <v>0</v>
      </c>
      <c r="M26" s="23"/>
      <c r="N26" s="23"/>
      <c r="O26" s="23"/>
      <c r="P26" s="37">
        <f t="shared" si="2"/>
        <v>3.4000000000000002E-2</v>
      </c>
    </row>
    <row r="27" spans="1:17" x14ac:dyDescent="0.3">
      <c r="A27" s="64"/>
      <c r="B27" s="23" t="s">
        <v>75</v>
      </c>
      <c r="C27" s="23" t="s">
        <v>76</v>
      </c>
      <c r="D27" s="23">
        <v>0</v>
      </c>
      <c r="E27" s="23">
        <v>0</v>
      </c>
      <c r="F27" s="23">
        <v>0</v>
      </c>
      <c r="G27" s="23">
        <v>0</v>
      </c>
      <c r="H27" s="23">
        <v>0.42099999999999999</v>
      </c>
      <c r="I27" s="23">
        <v>0</v>
      </c>
      <c r="J27" s="23">
        <v>0</v>
      </c>
      <c r="K27" s="23">
        <v>0</v>
      </c>
      <c r="L27" s="23">
        <v>0</v>
      </c>
      <c r="M27" s="23"/>
      <c r="N27" s="23"/>
      <c r="O27" s="23"/>
      <c r="P27" s="37">
        <f t="shared" si="2"/>
        <v>0.42099999999999999</v>
      </c>
    </row>
    <row r="28" spans="1:17" x14ac:dyDescent="0.3">
      <c r="A28" s="65"/>
      <c r="B28" s="66" t="s">
        <v>77</v>
      </c>
      <c r="C28" s="62"/>
      <c r="D28" s="23">
        <f>SUM(D26:D27)</f>
        <v>0</v>
      </c>
      <c r="E28" s="23">
        <f t="shared" ref="E28:K28" si="4">SUM(E26:E27)</f>
        <v>0</v>
      </c>
      <c r="F28" s="23">
        <f t="shared" si="4"/>
        <v>0</v>
      </c>
      <c r="G28" s="23">
        <f t="shared" si="4"/>
        <v>0</v>
      </c>
      <c r="H28" s="23">
        <f t="shared" si="4"/>
        <v>0.45499999999999996</v>
      </c>
      <c r="I28" s="23">
        <f t="shared" si="4"/>
        <v>0</v>
      </c>
      <c r="J28" s="23">
        <f t="shared" si="4"/>
        <v>0</v>
      </c>
      <c r="K28" s="23">
        <f t="shared" si="4"/>
        <v>0</v>
      </c>
      <c r="L28" s="23">
        <v>0</v>
      </c>
      <c r="M28" s="23"/>
      <c r="N28" s="23"/>
      <c r="O28" s="23"/>
      <c r="P28" s="37">
        <f t="shared" si="2"/>
        <v>0.45499999999999996</v>
      </c>
    </row>
    <row r="30" spans="1:17" x14ac:dyDescent="0.3">
      <c r="O30" s="20" t="s">
        <v>78</v>
      </c>
      <c r="P30" s="20">
        <f>P28+P24+P12</f>
        <v>341.65249999999997</v>
      </c>
      <c r="Q30" s="20" t="s">
        <v>79</v>
      </c>
    </row>
    <row r="31" spans="1:17" x14ac:dyDescent="0.3">
      <c r="P31" s="20">
        <f>P25</f>
        <v>38</v>
      </c>
      <c r="Q31" s="20" t="s">
        <v>80</v>
      </c>
    </row>
  </sheetData>
  <mergeCells count="7">
    <mergeCell ref="A26:A28"/>
    <mergeCell ref="B28:C28"/>
    <mergeCell ref="A1:P1"/>
    <mergeCell ref="A3:A12"/>
    <mergeCell ref="B12:C12"/>
    <mergeCell ref="A15:A24"/>
    <mergeCell ref="B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A05F-F8C6-47FE-87B5-02E544BFA0D2}">
  <dimension ref="A1:N98"/>
  <sheetViews>
    <sheetView tabSelected="1" zoomScale="85" zoomScaleNormal="85" workbookViewId="0">
      <pane xSplit="1" ySplit="2" topLeftCell="B8" activePane="bottomRight" state="frozen"/>
      <selection pane="topRight" activeCell="B1" sqref="B1"/>
      <selection pane="bottomLeft" activeCell="A3" sqref="A3"/>
      <selection pane="bottomRight" activeCell="P64" sqref="P64"/>
    </sheetView>
  </sheetViews>
  <sheetFormatPr defaultRowHeight="14" x14ac:dyDescent="0.3"/>
  <cols>
    <col min="1" max="1" width="8.6640625" style="42"/>
    <col min="2" max="2" width="5.6640625" style="42" customWidth="1"/>
    <col min="3" max="3" width="7.25" style="42" customWidth="1"/>
    <col min="4" max="4" width="12.58203125" style="42" customWidth="1"/>
    <col min="5" max="5" width="19.83203125" style="42" customWidth="1"/>
    <col min="6" max="6" width="7.1640625" style="42" customWidth="1"/>
    <col min="7" max="7" width="10.5" style="42" customWidth="1"/>
    <col min="8" max="8" width="10.6640625" style="42" hidden="1" customWidth="1"/>
    <col min="9" max="9" width="14.5" style="42" customWidth="1"/>
    <col min="10" max="10" width="15.6640625" style="42" customWidth="1"/>
    <col min="11" max="11" width="13.9140625" style="42" customWidth="1"/>
    <col min="12" max="12" width="17.33203125" style="42" customWidth="1"/>
    <col min="13" max="13" width="12.6640625" style="42" bestFit="1" customWidth="1"/>
    <col min="14" max="14" width="13.33203125" style="42" customWidth="1"/>
    <col min="15" max="16384" width="8.6640625" style="42"/>
  </cols>
  <sheetData>
    <row r="1" spans="1:14" ht="35.5" customHeight="1" x14ac:dyDescent="0.3">
      <c r="A1" s="81" t="s">
        <v>82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25" customHeight="1" x14ac:dyDescent="0.3">
      <c r="A2" s="43" t="s">
        <v>83</v>
      </c>
      <c r="B2" s="43" t="s">
        <v>84</v>
      </c>
      <c r="C2" s="43" t="s">
        <v>85</v>
      </c>
      <c r="D2" s="82" t="s">
        <v>86</v>
      </c>
      <c r="E2" s="82"/>
      <c r="F2" s="43" t="s">
        <v>87</v>
      </c>
      <c r="G2" s="43" t="s">
        <v>88</v>
      </c>
      <c r="H2" s="43" t="s">
        <v>89</v>
      </c>
      <c r="I2" s="43" t="s">
        <v>90</v>
      </c>
      <c r="J2" s="43" t="s">
        <v>91</v>
      </c>
      <c r="K2" s="43" t="s">
        <v>92</v>
      </c>
      <c r="L2" s="43" t="s">
        <v>93</v>
      </c>
      <c r="M2" s="43" t="s">
        <v>24</v>
      </c>
      <c r="N2" s="42" t="s">
        <v>117</v>
      </c>
    </row>
    <row r="3" spans="1:14" ht="16" customHeight="1" x14ac:dyDescent="0.3">
      <c r="A3" s="77">
        <v>45292</v>
      </c>
      <c r="B3" s="44">
        <v>1</v>
      </c>
      <c r="C3" s="44" t="s">
        <v>94</v>
      </c>
      <c r="D3" s="78" t="s">
        <v>95</v>
      </c>
      <c r="E3" s="78"/>
      <c r="F3" s="44" t="s">
        <v>96</v>
      </c>
      <c r="G3" s="45">
        <v>0.46500000000000002</v>
      </c>
      <c r="H3" s="44"/>
      <c r="I3" s="44" t="s">
        <v>97</v>
      </c>
      <c r="J3" s="44">
        <v>0</v>
      </c>
      <c r="K3" s="44" t="s">
        <v>98</v>
      </c>
      <c r="L3" s="44">
        <v>0.48499999999999999</v>
      </c>
      <c r="M3" s="46">
        <v>0</v>
      </c>
      <c r="N3" s="42">
        <f>[1]一般固废月度详细!G4</f>
        <v>0.02</v>
      </c>
    </row>
    <row r="4" spans="1:14" ht="16" customHeight="1" x14ac:dyDescent="0.3">
      <c r="A4" s="78"/>
      <c r="B4" s="44">
        <v>2</v>
      </c>
      <c r="C4" s="44" t="s">
        <v>94</v>
      </c>
      <c r="D4" s="78" t="s">
        <v>99</v>
      </c>
      <c r="E4" s="78"/>
      <c r="F4" s="44" t="s">
        <v>96</v>
      </c>
      <c r="G4" s="44">
        <v>0</v>
      </c>
      <c r="H4" s="44"/>
      <c r="I4" s="44" t="s">
        <v>97</v>
      </c>
      <c r="J4" s="44">
        <v>0</v>
      </c>
      <c r="K4" s="44" t="s">
        <v>98</v>
      </c>
      <c r="L4" s="44">
        <v>0</v>
      </c>
      <c r="M4" s="44">
        <v>0.6</v>
      </c>
      <c r="N4" s="42">
        <f>[1]一般固废月度详细!M4</f>
        <v>0.6</v>
      </c>
    </row>
    <row r="5" spans="1:14" ht="16" customHeight="1" x14ac:dyDescent="0.3">
      <c r="A5" s="78"/>
      <c r="B5" s="44">
        <v>3</v>
      </c>
      <c r="C5" s="44" t="s">
        <v>100</v>
      </c>
      <c r="D5" s="78" t="s">
        <v>101</v>
      </c>
      <c r="E5" s="78"/>
      <c r="F5" s="44" t="s">
        <v>96</v>
      </c>
      <c r="G5" s="44">
        <v>0.08</v>
      </c>
      <c r="H5" s="44"/>
      <c r="I5" s="44" t="s">
        <v>102</v>
      </c>
      <c r="J5" s="44">
        <v>0.28000000000000003</v>
      </c>
      <c r="K5" s="44" t="s">
        <v>97</v>
      </c>
      <c r="L5" s="44">
        <v>0</v>
      </c>
      <c r="M5" s="44">
        <v>0</v>
      </c>
      <c r="N5" s="42">
        <f>[1]一般固废月度详细!S4</f>
        <v>0.20000000000000007</v>
      </c>
    </row>
    <row r="6" spans="1:14" ht="16" customHeight="1" x14ac:dyDescent="0.3">
      <c r="A6" s="78"/>
      <c r="B6" s="78">
        <v>4</v>
      </c>
      <c r="C6" s="78" t="s">
        <v>100</v>
      </c>
      <c r="D6" s="78" t="s">
        <v>103</v>
      </c>
      <c r="E6" s="44" t="s">
        <v>104</v>
      </c>
      <c r="F6" s="44" t="s">
        <v>96</v>
      </c>
      <c r="G6" s="44">
        <v>0</v>
      </c>
      <c r="H6" s="44"/>
      <c r="I6" s="44" t="s">
        <v>102</v>
      </c>
      <c r="J6" s="44">
        <v>0.92</v>
      </c>
      <c r="K6" s="44" t="s">
        <v>97</v>
      </c>
      <c r="L6" s="44">
        <v>0</v>
      </c>
      <c r="M6" s="44">
        <v>0</v>
      </c>
      <c r="N6" s="42">
        <f>[1]一般固废月度详细!Y4*0.02</f>
        <v>0.92</v>
      </c>
    </row>
    <row r="7" spans="1:14" ht="16" customHeight="1" x14ac:dyDescent="0.3">
      <c r="A7" s="78"/>
      <c r="B7" s="78"/>
      <c r="C7" s="78"/>
      <c r="D7" s="78"/>
      <c r="E7" s="44" t="s">
        <v>105</v>
      </c>
      <c r="F7" s="44" t="s">
        <v>96</v>
      </c>
      <c r="G7" s="44">
        <v>4.2220000000000004</v>
      </c>
      <c r="H7" s="44"/>
      <c r="I7" s="44" t="s">
        <v>102</v>
      </c>
      <c r="J7" s="44">
        <v>3.2</v>
      </c>
      <c r="K7" s="44" t="s">
        <v>97</v>
      </c>
      <c r="L7" s="44">
        <v>0</v>
      </c>
      <c r="M7" s="44">
        <v>1.2620000000000013</v>
      </c>
      <c r="N7" s="42">
        <f>[1]一般固废月度详细!AE4</f>
        <v>0.2400000000000011</v>
      </c>
    </row>
    <row r="8" spans="1:14" ht="16" customHeight="1" x14ac:dyDescent="0.3">
      <c r="A8" s="78"/>
      <c r="B8" s="78"/>
      <c r="C8" s="78"/>
      <c r="D8" s="78"/>
      <c r="E8" s="44" t="s">
        <v>106</v>
      </c>
      <c r="F8" s="44" t="s">
        <v>96</v>
      </c>
      <c r="G8" s="44">
        <v>0</v>
      </c>
      <c r="H8" s="44"/>
      <c r="I8" s="44" t="s">
        <v>102</v>
      </c>
      <c r="J8" s="44">
        <v>0</v>
      </c>
      <c r="K8" s="44" t="s">
        <v>97</v>
      </c>
      <c r="L8" s="44">
        <v>0</v>
      </c>
      <c r="M8" s="44">
        <v>0</v>
      </c>
      <c r="N8" s="42">
        <f>[1]一般固废月度详细!AK4</f>
        <v>0</v>
      </c>
    </row>
    <row r="9" spans="1:14" ht="16" customHeight="1" x14ac:dyDescent="0.3">
      <c r="A9" s="78"/>
      <c r="B9" s="78"/>
      <c r="C9" s="78"/>
      <c r="D9" s="78"/>
      <c r="E9" s="44" t="s">
        <v>107</v>
      </c>
      <c r="F9" s="44" t="s">
        <v>96</v>
      </c>
      <c r="G9" s="44">
        <v>1.117</v>
      </c>
      <c r="H9" s="44"/>
      <c r="I9" s="44" t="s">
        <v>102</v>
      </c>
      <c r="J9" s="44">
        <v>1.6739999999999999</v>
      </c>
      <c r="K9" s="44" t="s">
        <v>97</v>
      </c>
      <c r="L9" s="44">
        <v>0</v>
      </c>
      <c r="M9" s="44">
        <v>0.29299999999999971</v>
      </c>
      <c r="N9" s="42">
        <f>[1]一般固废月度详细!AQ4</f>
        <v>0.84999999999999976</v>
      </c>
    </row>
    <row r="10" spans="1:14" ht="16" customHeight="1" x14ac:dyDescent="0.3">
      <c r="A10" s="75">
        <v>45323</v>
      </c>
      <c r="B10" s="47">
        <v>1</v>
      </c>
      <c r="C10" s="47" t="s">
        <v>94</v>
      </c>
      <c r="D10" s="79" t="s">
        <v>108</v>
      </c>
      <c r="E10" s="80"/>
      <c r="F10" s="47" t="s">
        <v>96</v>
      </c>
      <c r="G10" s="47">
        <v>0.08</v>
      </c>
      <c r="H10" s="47"/>
      <c r="I10" s="47" t="s">
        <v>109</v>
      </c>
      <c r="J10" s="47"/>
      <c r="K10" s="47" t="s">
        <v>110</v>
      </c>
      <c r="L10" s="47">
        <v>0.08</v>
      </c>
      <c r="M10" s="47">
        <v>0</v>
      </c>
    </row>
    <row r="11" spans="1:14" ht="16" customHeight="1" x14ac:dyDescent="0.3">
      <c r="A11" s="76"/>
      <c r="B11" s="47">
        <v>2</v>
      </c>
      <c r="C11" s="47" t="s">
        <v>94</v>
      </c>
      <c r="D11" s="79" t="s">
        <v>111</v>
      </c>
      <c r="E11" s="80"/>
      <c r="F11" s="47" t="s">
        <v>96</v>
      </c>
      <c r="G11" s="47">
        <v>0</v>
      </c>
      <c r="H11" s="47"/>
      <c r="I11" s="47" t="s">
        <v>109</v>
      </c>
      <c r="J11" s="47"/>
      <c r="K11" s="47" t="s">
        <v>110</v>
      </c>
      <c r="L11" s="47">
        <v>0.6</v>
      </c>
      <c r="M11" s="47">
        <v>0</v>
      </c>
    </row>
    <row r="12" spans="1:14" ht="16" customHeight="1" x14ac:dyDescent="0.3">
      <c r="A12" s="76"/>
      <c r="B12" s="47">
        <v>3</v>
      </c>
      <c r="C12" s="47" t="s">
        <v>100</v>
      </c>
      <c r="D12" s="76" t="s">
        <v>101</v>
      </c>
      <c r="E12" s="76"/>
      <c r="F12" s="47" t="s">
        <v>96</v>
      </c>
      <c r="G12" s="47">
        <v>0</v>
      </c>
      <c r="H12" s="47"/>
      <c r="I12" s="47" t="s">
        <v>112</v>
      </c>
      <c r="J12" s="47">
        <v>0</v>
      </c>
      <c r="K12" s="47" t="s">
        <v>109</v>
      </c>
      <c r="L12" s="47">
        <v>0</v>
      </c>
      <c r="M12" s="47">
        <v>0</v>
      </c>
    </row>
    <row r="13" spans="1:14" ht="16" customHeight="1" x14ac:dyDescent="0.3">
      <c r="A13" s="76"/>
      <c r="B13" s="76">
        <v>4</v>
      </c>
      <c r="C13" s="76" t="s">
        <v>100</v>
      </c>
      <c r="D13" s="76" t="s">
        <v>103</v>
      </c>
      <c r="E13" s="47" t="s">
        <v>104</v>
      </c>
      <c r="F13" s="47" t="s">
        <v>96</v>
      </c>
      <c r="G13" s="47">
        <v>0</v>
      </c>
      <c r="H13" s="47"/>
      <c r="I13" s="47" t="s">
        <v>112</v>
      </c>
      <c r="J13" s="47">
        <v>0</v>
      </c>
      <c r="K13" s="47" t="s">
        <v>109</v>
      </c>
      <c r="L13" s="47">
        <v>0</v>
      </c>
      <c r="M13" s="47">
        <v>0</v>
      </c>
    </row>
    <row r="14" spans="1:14" ht="16" customHeight="1" x14ac:dyDescent="0.3">
      <c r="A14" s="76"/>
      <c r="B14" s="76"/>
      <c r="C14" s="76"/>
      <c r="D14" s="76"/>
      <c r="E14" s="47" t="s">
        <v>113</v>
      </c>
      <c r="F14" s="47" t="s">
        <v>96</v>
      </c>
      <c r="G14" s="47">
        <v>5.444</v>
      </c>
      <c r="H14" s="47"/>
      <c r="I14" s="47" t="s">
        <v>112</v>
      </c>
      <c r="J14" s="47">
        <v>6.16</v>
      </c>
      <c r="K14" s="47" t="s">
        <v>109</v>
      </c>
      <c r="L14" s="47">
        <v>0</v>
      </c>
      <c r="M14" s="47">
        <v>0.54600000000000115</v>
      </c>
    </row>
    <row r="15" spans="1:14" ht="16" customHeight="1" x14ac:dyDescent="0.3">
      <c r="A15" s="76"/>
      <c r="B15" s="76"/>
      <c r="C15" s="76"/>
      <c r="D15" s="76"/>
      <c r="E15" s="47" t="s">
        <v>114</v>
      </c>
      <c r="F15" s="47" t="s">
        <v>96</v>
      </c>
      <c r="G15" s="47">
        <v>1.24</v>
      </c>
      <c r="H15" s="47"/>
      <c r="I15" s="47" t="s">
        <v>112</v>
      </c>
      <c r="J15" s="47">
        <v>0.32</v>
      </c>
      <c r="K15" s="47" t="s">
        <v>109</v>
      </c>
      <c r="L15" s="47">
        <v>0</v>
      </c>
      <c r="M15" s="47">
        <v>0.91999999999999993</v>
      </c>
    </row>
    <row r="16" spans="1:14" ht="16" customHeight="1" x14ac:dyDescent="0.3">
      <c r="A16" s="76"/>
      <c r="B16" s="76"/>
      <c r="C16" s="76"/>
      <c r="D16" s="76"/>
      <c r="E16" s="47" t="s">
        <v>107</v>
      </c>
      <c r="F16" s="47" t="s">
        <v>96</v>
      </c>
      <c r="G16" s="47">
        <v>1.2250000000000001</v>
      </c>
      <c r="H16" s="47"/>
      <c r="I16" s="47" t="s">
        <v>112</v>
      </c>
      <c r="J16" s="47">
        <v>1.05</v>
      </c>
      <c r="K16" s="47" t="s">
        <v>109</v>
      </c>
      <c r="L16" s="47">
        <v>0</v>
      </c>
      <c r="M16" s="47">
        <v>0.46799999999999975</v>
      </c>
    </row>
    <row r="17" spans="1:13" ht="16" customHeight="1" x14ac:dyDescent="0.3">
      <c r="A17" s="77">
        <v>45352</v>
      </c>
      <c r="B17" s="44">
        <v>1</v>
      </c>
      <c r="C17" s="44" t="s">
        <v>94</v>
      </c>
      <c r="D17" s="78" t="s">
        <v>108</v>
      </c>
      <c r="E17" s="78"/>
      <c r="F17" s="44" t="s">
        <v>96</v>
      </c>
      <c r="G17" s="44">
        <v>1.2350000000000001</v>
      </c>
      <c r="H17" s="44"/>
      <c r="I17" s="44" t="s">
        <v>109</v>
      </c>
      <c r="J17" s="44">
        <v>0</v>
      </c>
      <c r="K17" s="44" t="s">
        <v>110</v>
      </c>
      <c r="L17" s="44">
        <v>1.1599999999999999</v>
      </c>
      <c r="M17" s="44">
        <v>7.5000000000000178E-2</v>
      </c>
    </row>
    <row r="18" spans="1:13" ht="16" customHeight="1" x14ac:dyDescent="0.3">
      <c r="A18" s="78"/>
      <c r="B18" s="44">
        <v>2</v>
      </c>
      <c r="C18" s="44" t="s">
        <v>94</v>
      </c>
      <c r="D18" s="78" t="s">
        <v>111</v>
      </c>
      <c r="E18" s="78"/>
      <c r="F18" s="44" t="s">
        <v>96</v>
      </c>
      <c r="G18" s="44">
        <v>0</v>
      </c>
      <c r="H18" s="44"/>
      <c r="I18" s="44" t="s">
        <v>109</v>
      </c>
      <c r="J18" s="44">
        <v>0</v>
      </c>
      <c r="K18" s="44" t="s">
        <v>110</v>
      </c>
      <c r="L18" s="44">
        <v>0</v>
      </c>
      <c r="M18" s="44">
        <v>0</v>
      </c>
    </row>
    <row r="19" spans="1:13" ht="16" customHeight="1" x14ac:dyDescent="0.3">
      <c r="A19" s="78"/>
      <c r="B19" s="44">
        <v>3</v>
      </c>
      <c r="C19" s="44" t="s">
        <v>100</v>
      </c>
      <c r="D19" s="78" t="s">
        <v>101</v>
      </c>
      <c r="E19" s="78"/>
      <c r="F19" s="44" t="s">
        <v>96</v>
      </c>
      <c r="G19" s="44">
        <v>9.5000000000000001E-2</v>
      </c>
      <c r="H19" s="44"/>
      <c r="I19" s="44" t="s">
        <v>112</v>
      </c>
      <c r="J19" s="44">
        <v>0</v>
      </c>
      <c r="K19" s="44" t="s">
        <v>109</v>
      </c>
      <c r="L19" s="44">
        <v>0</v>
      </c>
      <c r="M19" s="44">
        <v>9.5000000000000001E-2</v>
      </c>
    </row>
    <row r="20" spans="1:13" ht="16" customHeight="1" x14ac:dyDescent="0.3">
      <c r="A20" s="78"/>
      <c r="B20" s="78">
        <v>4</v>
      </c>
      <c r="C20" s="78" t="s">
        <v>100</v>
      </c>
      <c r="D20" s="78" t="s">
        <v>103</v>
      </c>
      <c r="E20" s="44" t="s">
        <v>104</v>
      </c>
      <c r="F20" s="44" t="s">
        <v>96</v>
      </c>
      <c r="G20" s="44">
        <v>0.4</v>
      </c>
      <c r="H20" s="44"/>
      <c r="I20" s="44" t="s">
        <v>112</v>
      </c>
      <c r="J20" s="44">
        <v>0.4</v>
      </c>
      <c r="K20" s="44" t="s">
        <v>109</v>
      </c>
      <c r="L20" s="44">
        <v>0</v>
      </c>
      <c r="M20" s="44">
        <v>0</v>
      </c>
    </row>
    <row r="21" spans="1:13" ht="16" customHeight="1" x14ac:dyDescent="0.3">
      <c r="A21" s="78"/>
      <c r="B21" s="78"/>
      <c r="C21" s="78"/>
      <c r="D21" s="78"/>
      <c r="E21" s="44" t="s">
        <v>105</v>
      </c>
      <c r="F21" s="44" t="s">
        <v>96</v>
      </c>
      <c r="G21" s="44">
        <v>3.6309999999999998</v>
      </c>
      <c r="H21" s="44"/>
      <c r="I21" s="44" t="s">
        <v>112</v>
      </c>
      <c r="J21" s="44">
        <v>3.9</v>
      </c>
      <c r="K21" s="44" t="s">
        <v>109</v>
      </c>
      <c r="L21" s="44">
        <v>0</v>
      </c>
      <c r="M21" s="44">
        <v>0.27700000000000147</v>
      </c>
    </row>
    <row r="22" spans="1:13" ht="16" customHeight="1" x14ac:dyDescent="0.3">
      <c r="A22" s="78"/>
      <c r="B22" s="78"/>
      <c r="C22" s="78"/>
      <c r="D22" s="78"/>
      <c r="E22" s="44" t="s">
        <v>114</v>
      </c>
      <c r="F22" s="44" t="s">
        <v>96</v>
      </c>
      <c r="G22" s="44">
        <v>0.77</v>
      </c>
      <c r="H22" s="44"/>
      <c r="I22" s="44" t="s">
        <v>112</v>
      </c>
      <c r="J22" s="44">
        <v>0.92</v>
      </c>
      <c r="K22" s="44" t="s">
        <v>109</v>
      </c>
      <c r="L22" s="44">
        <v>0</v>
      </c>
      <c r="M22" s="44">
        <v>0.76999999999999991</v>
      </c>
    </row>
    <row r="23" spans="1:13" ht="16" customHeight="1" x14ac:dyDescent="0.3">
      <c r="A23" s="78"/>
      <c r="B23" s="78"/>
      <c r="C23" s="78"/>
      <c r="D23" s="78"/>
      <c r="E23" s="44" t="s">
        <v>107</v>
      </c>
      <c r="F23" s="44" t="s">
        <v>96</v>
      </c>
      <c r="G23" s="44">
        <v>0.75800000000000001</v>
      </c>
      <c r="H23" s="44"/>
      <c r="I23" s="44" t="s">
        <v>112</v>
      </c>
      <c r="J23" s="44">
        <v>0.84</v>
      </c>
      <c r="K23" s="44" t="s">
        <v>109</v>
      </c>
      <c r="L23" s="44">
        <v>0</v>
      </c>
      <c r="M23" s="44">
        <v>0.38599999999999979</v>
      </c>
    </row>
    <row r="24" spans="1:13" ht="16" customHeight="1" x14ac:dyDescent="0.3">
      <c r="A24" s="75">
        <v>45383</v>
      </c>
      <c r="B24" s="47">
        <v>1</v>
      </c>
      <c r="C24" s="47" t="s">
        <v>94</v>
      </c>
      <c r="D24" s="76" t="s">
        <v>108</v>
      </c>
      <c r="E24" s="76"/>
      <c r="F24" s="47" t="s">
        <v>96</v>
      </c>
      <c r="G24" s="47">
        <v>1.1599999999999999</v>
      </c>
      <c r="H24" s="47"/>
      <c r="I24" s="47" t="s">
        <v>109</v>
      </c>
      <c r="J24" s="47">
        <v>0</v>
      </c>
      <c r="K24" s="47" t="s">
        <v>110</v>
      </c>
      <c r="L24" s="47">
        <v>0.98</v>
      </c>
      <c r="M24" s="47">
        <v>0.25500000000000012</v>
      </c>
    </row>
    <row r="25" spans="1:13" ht="16" customHeight="1" x14ac:dyDescent="0.3">
      <c r="A25" s="76"/>
      <c r="B25" s="47">
        <v>2</v>
      </c>
      <c r="C25" s="47" t="s">
        <v>94</v>
      </c>
      <c r="D25" s="76" t="s">
        <v>111</v>
      </c>
      <c r="E25" s="76"/>
      <c r="F25" s="47" t="s">
        <v>96</v>
      </c>
      <c r="G25" s="47">
        <v>0</v>
      </c>
      <c r="H25" s="47"/>
      <c r="I25" s="47" t="s">
        <v>109</v>
      </c>
      <c r="J25" s="47">
        <v>0</v>
      </c>
      <c r="K25" s="47" t="s">
        <v>110</v>
      </c>
      <c r="L25" s="47">
        <v>0</v>
      </c>
      <c r="M25" s="47">
        <v>0</v>
      </c>
    </row>
    <row r="26" spans="1:13" ht="16" customHeight="1" x14ac:dyDescent="0.3">
      <c r="A26" s="76"/>
      <c r="B26" s="47">
        <v>3</v>
      </c>
      <c r="C26" s="47" t="s">
        <v>100</v>
      </c>
      <c r="D26" s="76" t="s">
        <v>101</v>
      </c>
      <c r="E26" s="76"/>
      <c r="F26" s="47" t="s">
        <v>96</v>
      </c>
      <c r="G26" s="47">
        <v>0.86</v>
      </c>
      <c r="H26" s="47"/>
      <c r="I26" s="47" t="s">
        <v>112</v>
      </c>
      <c r="J26" s="47">
        <v>0</v>
      </c>
      <c r="K26" s="47" t="s">
        <v>109</v>
      </c>
      <c r="L26" s="47">
        <v>0</v>
      </c>
      <c r="M26" s="47">
        <v>0.95499999999999996</v>
      </c>
    </row>
    <row r="27" spans="1:13" ht="16" customHeight="1" x14ac:dyDescent="0.3">
      <c r="A27" s="76"/>
      <c r="B27" s="76">
        <v>4</v>
      </c>
      <c r="C27" s="76" t="s">
        <v>100</v>
      </c>
      <c r="D27" s="76" t="s">
        <v>103</v>
      </c>
      <c r="E27" s="47" t="s">
        <v>104</v>
      </c>
      <c r="F27" s="47" t="s">
        <v>96</v>
      </c>
      <c r="G27" s="47">
        <v>0</v>
      </c>
      <c r="H27" s="47"/>
      <c r="I27" s="47" t="s">
        <v>112</v>
      </c>
      <c r="J27" s="47">
        <v>0</v>
      </c>
      <c r="K27" s="47" t="s">
        <v>109</v>
      </c>
      <c r="L27" s="47">
        <v>0</v>
      </c>
      <c r="M27" s="47">
        <v>0</v>
      </c>
    </row>
    <row r="28" spans="1:13" ht="16" customHeight="1" x14ac:dyDescent="0.3">
      <c r="A28" s="76"/>
      <c r="B28" s="76"/>
      <c r="C28" s="76"/>
      <c r="D28" s="76"/>
      <c r="E28" s="47" t="s">
        <v>113</v>
      </c>
      <c r="F28" s="47" t="s">
        <v>96</v>
      </c>
      <c r="G28" s="47">
        <v>4.5430000000000001</v>
      </c>
      <c r="H28" s="47"/>
      <c r="I28" s="47" t="s">
        <v>112</v>
      </c>
      <c r="J28" s="47">
        <v>4.72</v>
      </c>
      <c r="K28" s="47" t="s">
        <v>109</v>
      </c>
      <c r="L28" s="47">
        <v>0</v>
      </c>
      <c r="M28" s="47">
        <v>0.10000000000000231</v>
      </c>
    </row>
    <row r="29" spans="1:13" ht="16" customHeight="1" x14ac:dyDescent="0.3">
      <c r="A29" s="76"/>
      <c r="B29" s="76"/>
      <c r="C29" s="76"/>
      <c r="D29" s="76"/>
      <c r="E29" s="47" t="s">
        <v>114</v>
      </c>
      <c r="F29" s="47" t="s">
        <v>96</v>
      </c>
      <c r="G29" s="47">
        <v>1.1000000000000001</v>
      </c>
      <c r="H29" s="47"/>
      <c r="I29" s="47" t="s">
        <v>112</v>
      </c>
      <c r="J29" s="47">
        <v>1.84</v>
      </c>
      <c r="K29" s="47" t="s">
        <v>109</v>
      </c>
      <c r="L29" s="47">
        <v>0</v>
      </c>
      <c r="M29" s="47">
        <v>3.0000000000000027E-2</v>
      </c>
    </row>
    <row r="30" spans="1:13" ht="16" customHeight="1" x14ac:dyDescent="0.3">
      <c r="A30" s="76"/>
      <c r="B30" s="76"/>
      <c r="C30" s="76"/>
      <c r="D30" s="76"/>
      <c r="E30" s="47" t="s">
        <v>107</v>
      </c>
      <c r="F30" s="47" t="s">
        <v>96</v>
      </c>
      <c r="G30" s="47">
        <v>0.65200000000000002</v>
      </c>
      <c r="H30" s="47"/>
      <c r="I30" s="47" t="s">
        <v>112</v>
      </c>
      <c r="J30" s="47">
        <v>0.97</v>
      </c>
      <c r="K30" s="47" t="s">
        <v>109</v>
      </c>
      <c r="L30" s="47">
        <v>0</v>
      </c>
      <c r="M30" s="47">
        <v>6.7999999999999838E-2</v>
      </c>
    </row>
    <row r="31" spans="1:13" ht="16" customHeight="1" x14ac:dyDescent="0.3">
      <c r="A31" s="77">
        <v>45413</v>
      </c>
      <c r="B31" s="44">
        <v>1</v>
      </c>
      <c r="C31" s="44" t="s">
        <v>94</v>
      </c>
      <c r="D31" s="78" t="s">
        <v>108</v>
      </c>
      <c r="E31" s="78"/>
      <c r="F31" s="44" t="s">
        <v>96</v>
      </c>
      <c r="G31" s="44">
        <v>1.345</v>
      </c>
      <c r="H31" s="44"/>
      <c r="I31" s="44" t="s">
        <v>109</v>
      </c>
      <c r="J31" s="44">
        <v>0</v>
      </c>
      <c r="K31" s="44" t="s">
        <v>110</v>
      </c>
      <c r="L31" s="44">
        <v>0</v>
      </c>
      <c r="M31" s="44">
        <v>1.6</v>
      </c>
    </row>
    <row r="32" spans="1:13" ht="16" customHeight="1" x14ac:dyDescent="0.3">
      <c r="A32" s="78"/>
      <c r="B32" s="44">
        <v>2</v>
      </c>
      <c r="C32" s="44" t="s">
        <v>94</v>
      </c>
      <c r="D32" s="78" t="s">
        <v>111</v>
      </c>
      <c r="E32" s="78"/>
      <c r="F32" s="44" t="s">
        <v>96</v>
      </c>
      <c r="G32" s="44">
        <v>0</v>
      </c>
      <c r="H32" s="44"/>
      <c r="I32" s="44" t="s">
        <v>109</v>
      </c>
      <c r="J32" s="44">
        <v>0</v>
      </c>
      <c r="K32" s="44" t="s">
        <v>110</v>
      </c>
      <c r="L32" s="44">
        <v>0</v>
      </c>
      <c r="M32" s="44">
        <v>0</v>
      </c>
    </row>
    <row r="33" spans="1:13" ht="16" customHeight="1" x14ac:dyDescent="0.3">
      <c r="A33" s="78"/>
      <c r="B33" s="44">
        <v>3</v>
      </c>
      <c r="C33" s="44" t="s">
        <v>100</v>
      </c>
      <c r="D33" s="78" t="s">
        <v>101</v>
      </c>
      <c r="E33" s="78"/>
      <c r="F33" s="44" t="s">
        <v>96</v>
      </c>
      <c r="G33" s="44">
        <v>0.3</v>
      </c>
      <c r="H33" s="44"/>
      <c r="I33" s="44" t="s">
        <v>112</v>
      </c>
      <c r="J33" s="44">
        <v>0</v>
      </c>
      <c r="K33" s="44" t="s">
        <v>109</v>
      </c>
      <c r="L33" s="44">
        <v>0</v>
      </c>
      <c r="M33" s="44">
        <v>1.2549999999999999</v>
      </c>
    </row>
    <row r="34" spans="1:13" ht="16" customHeight="1" x14ac:dyDescent="0.3">
      <c r="A34" s="78"/>
      <c r="B34" s="78">
        <v>4</v>
      </c>
      <c r="C34" s="78" t="s">
        <v>100</v>
      </c>
      <c r="D34" s="78" t="s">
        <v>103</v>
      </c>
      <c r="E34" s="44" t="s">
        <v>104</v>
      </c>
      <c r="F34" s="44" t="s">
        <v>96</v>
      </c>
      <c r="G34" s="44">
        <v>0</v>
      </c>
      <c r="H34" s="44"/>
      <c r="I34" s="44" t="s">
        <v>112</v>
      </c>
      <c r="J34" s="44">
        <v>0</v>
      </c>
      <c r="K34" s="44" t="s">
        <v>109</v>
      </c>
      <c r="L34" s="44">
        <v>0</v>
      </c>
      <c r="M34" s="44">
        <v>0</v>
      </c>
    </row>
    <row r="35" spans="1:13" ht="16" customHeight="1" x14ac:dyDescent="0.3">
      <c r="A35" s="78"/>
      <c r="B35" s="78"/>
      <c r="C35" s="78"/>
      <c r="D35" s="78"/>
      <c r="E35" s="44" t="s">
        <v>105</v>
      </c>
      <c r="F35" s="44" t="s">
        <v>96</v>
      </c>
      <c r="G35" s="44">
        <v>4.42</v>
      </c>
      <c r="I35" s="44" t="s">
        <v>112</v>
      </c>
      <c r="J35" s="44">
        <v>4.5199999999999996</v>
      </c>
      <c r="K35" s="44" t="s">
        <v>109</v>
      </c>
      <c r="L35" s="44">
        <v>0</v>
      </c>
      <c r="M35" s="44">
        <v>0</v>
      </c>
    </row>
    <row r="36" spans="1:13" ht="16" customHeight="1" x14ac:dyDescent="0.3">
      <c r="A36" s="78"/>
      <c r="B36" s="78"/>
      <c r="C36" s="78"/>
      <c r="D36" s="78"/>
      <c r="E36" s="44" t="s">
        <v>114</v>
      </c>
      <c r="F36" s="44" t="s">
        <v>96</v>
      </c>
      <c r="G36" s="44">
        <v>0.59</v>
      </c>
      <c r="H36" s="44"/>
      <c r="I36" s="44" t="s">
        <v>112</v>
      </c>
      <c r="J36" s="44">
        <v>0.62</v>
      </c>
      <c r="K36" s="44" t="s">
        <v>109</v>
      </c>
      <c r="L36" s="44">
        <v>0</v>
      </c>
      <c r="M36" s="44">
        <v>0</v>
      </c>
    </row>
    <row r="37" spans="1:13" ht="16" customHeight="1" x14ac:dyDescent="0.3">
      <c r="A37" s="78"/>
      <c r="B37" s="78"/>
      <c r="C37" s="78"/>
      <c r="D37" s="78"/>
      <c r="E37" s="44" t="s">
        <v>107</v>
      </c>
      <c r="F37" s="44" t="s">
        <v>96</v>
      </c>
      <c r="G37" s="44">
        <v>1.0289999999999999</v>
      </c>
      <c r="H37" s="44"/>
      <c r="I37" s="44" t="s">
        <v>112</v>
      </c>
      <c r="J37" s="44">
        <v>0.76</v>
      </c>
      <c r="K37" s="44" t="s">
        <v>109</v>
      </c>
      <c r="L37" s="44">
        <v>0</v>
      </c>
      <c r="M37" s="44">
        <v>0.33699999999999974</v>
      </c>
    </row>
    <row r="38" spans="1:13" ht="16" customHeight="1" x14ac:dyDescent="0.3">
      <c r="A38" s="75">
        <v>45444</v>
      </c>
      <c r="B38" s="47">
        <v>1</v>
      </c>
      <c r="C38" s="47" t="s">
        <v>94</v>
      </c>
      <c r="D38" s="76" t="s">
        <v>108</v>
      </c>
      <c r="E38" s="76"/>
      <c r="F38" s="47" t="s">
        <v>96</v>
      </c>
      <c r="G38" s="47">
        <v>1.095</v>
      </c>
      <c r="H38" s="47"/>
      <c r="I38" s="47" t="s">
        <v>109</v>
      </c>
      <c r="J38" s="47">
        <v>0</v>
      </c>
      <c r="K38" s="47" t="s">
        <v>110</v>
      </c>
      <c r="L38" s="47">
        <v>2.58</v>
      </c>
      <c r="M38" s="47">
        <v>0.11499999999999999</v>
      </c>
    </row>
    <row r="39" spans="1:13" ht="16" customHeight="1" x14ac:dyDescent="0.3">
      <c r="A39" s="76"/>
      <c r="B39" s="47">
        <v>2</v>
      </c>
      <c r="C39" s="47" t="s">
        <v>94</v>
      </c>
      <c r="D39" s="76" t="s">
        <v>111</v>
      </c>
      <c r="E39" s="76"/>
      <c r="F39" s="47" t="s">
        <v>96</v>
      </c>
      <c r="G39" s="47">
        <v>0</v>
      </c>
      <c r="H39" s="47"/>
      <c r="I39" s="47" t="s">
        <v>109</v>
      </c>
      <c r="J39" s="47">
        <v>0</v>
      </c>
      <c r="K39" s="47" t="s">
        <v>110</v>
      </c>
      <c r="L39" s="47">
        <v>0</v>
      </c>
      <c r="M39" s="47">
        <v>0</v>
      </c>
    </row>
    <row r="40" spans="1:13" ht="16" customHeight="1" x14ac:dyDescent="0.3">
      <c r="A40" s="76"/>
      <c r="B40" s="47">
        <v>3</v>
      </c>
      <c r="C40" s="47" t="s">
        <v>100</v>
      </c>
      <c r="D40" s="76" t="s">
        <v>101</v>
      </c>
      <c r="E40" s="76"/>
      <c r="F40" s="47" t="s">
        <v>96</v>
      </c>
      <c r="G40" s="47">
        <v>0.1</v>
      </c>
      <c r="H40" s="47"/>
      <c r="I40" s="47" t="s">
        <v>112</v>
      </c>
      <c r="J40" s="47">
        <v>0</v>
      </c>
      <c r="K40" s="47" t="s">
        <v>109</v>
      </c>
      <c r="L40" s="47">
        <v>0</v>
      </c>
      <c r="M40" s="47">
        <v>1.355</v>
      </c>
    </row>
    <row r="41" spans="1:13" ht="16" customHeight="1" x14ac:dyDescent="0.3">
      <c r="A41" s="76"/>
      <c r="B41" s="76">
        <v>4</v>
      </c>
      <c r="C41" s="76" t="s">
        <v>100</v>
      </c>
      <c r="D41" s="76" t="s">
        <v>103</v>
      </c>
      <c r="E41" s="47" t="s">
        <v>104</v>
      </c>
      <c r="F41" s="47" t="s">
        <v>96</v>
      </c>
      <c r="G41" s="47">
        <v>0</v>
      </c>
      <c r="H41" s="47"/>
      <c r="I41" s="47" t="s">
        <v>112</v>
      </c>
      <c r="J41" s="47">
        <v>0</v>
      </c>
      <c r="K41" s="47" t="s">
        <v>109</v>
      </c>
      <c r="L41" s="47">
        <v>0</v>
      </c>
      <c r="M41" s="47">
        <v>0</v>
      </c>
    </row>
    <row r="42" spans="1:13" ht="16" customHeight="1" x14ac:dyDescent="0.3">
      <c r="A42" s="76"/>
      <c r="B42" s="76"/>
      <c r="C42" s="76"/>
      <c r="D42" s="76"/>
      <c r="E42" s="47" t="s">
        <v>113</v>
      </c>
      <c r="F42" s="47" t="s">
        <v>96</v>
      </c>
      <c r="G42" s="47">
        <v>4.34</v>
      </c>
      <c r="H42" s="47"/>
      <c r="I42" s="47" t="s">
        <v>112</v>
      </c>
      <c r="J42" s="47">
        <v>4.34</v>
      </c>
      <c r="K42" s="47" t="s">
        <v>109</v>
      </c>
      <c r="L42" s="47">
        <v>0</v>
      </c>
      <c r="M42" s="47">
        <v>0</v>
      </c>
    </row>
    <row r="43" spans="1:13" ht="16" customHeight="1" x14ac:dyDescent="0.3">
      <c r="A43" s="76"/>
      <c r="B43" s="76"/>
      <c r="C43" s="76"/>
      <c r="D43" s="76"/>
      <c r="E43" s="47" t="s">
        <v>114</v>
      </c>
      <c r="F43" s="47" t="s">
        <v>96</v>
      </c>
      <c r="G43" s="47">
        <v>0.65</v>
      </c>
      <c r="H43" s="47"/>
      <c r="I43" s="47" t="s">
        <v>112</v>
      </c>
      <c r="J43" s="47">
        <v>0.56000000000000005</v>
      </c>
      <c r="K43" s="47" t="s">
        <v>109</v>
      </c>
      <c r="L43" s="47">
        <v>0</v>
      </c>
      <c r="M43" s="47">
        <v>8.9999999999999969E-2</v>
      </c>
    </row>
    <row r="44" spans="1:13" ht="16" customHeight="1" x14ac:dyDescent="0.3">
      <c r="A44" s="76"/>
      <c r="B44" s="76"/>
      <c r="C44" s="76"/>
      <c r="D44" s="76"/>
      <c r="E44" s="47" t="s">
        <v>107</v>
      </c>
      <c r="F44" s="47" t="s">
        <v>96</v>
      </c>
      <c r="G44" s="47">
        <v>0.57299999999999995</v>
      </c>
      <c r="H44" s="47"/>
      <c r="I44" s="47" t="s">
        <v>112</v>
      </c>
      <c r="J44" s="47">
        <v>0.84</v>
      </c>
      <c r="K44" s="47" t="s">
        <v>109</v>
      </c>
      <c r="L44" s="47">
        <v>0</v>
      </c>
      <c r="M44" s="47">
        <v>6.9999999999999729E-2</v>
      </c>
    </row>
    <row r="45" spans="1:13" ht="16" customHeight="1" x14ac:dyDescent="0.3">
      <c r="A45" s="77">
        <v>45474</v>
      </c>
      <c r="B45" s="44">
        <v>1</v>
      </c>
      <c r="C45" s="44" t="s">
        <v>94</v>
      </c>
      <c r="D45" s="78" t="s">
        <v>108</v>
      </c>
      <c r="E45" s="78"/>
      <c r="F45" s="44" t="s">
        <v>96</v>
      </c>
      <c r="G45" s="44">
        <v>1.5549999999999999</v>
      </c>
      <c r="H45" s="44"/>
      <c r="I45" s="44" t="s">
        <v>109</v>
      </c>
      <c r="J45" s="44">
        <v>0</v>
      </c>
      <c r="K45" s="44" t="s">
        <v>110</v>
      </c>
      <c r="L45" s="44">
        <v>1.24</v>
      </c>
      <c r="M45" s="44">
        <v>0.42999999999999994</v>
      </c>
    </row>
    <row r="46" spans="1:13" ht="16" customHeight="1" x14ac:dyDescent="0.3">
      <c r="A46" s="78"/>
      <c r="B46" s="44">
        <v>2</v>
      </c>
      <c r="C46" s="44" t="s">
        <v>94</v>
      </c>
      <c r="D46" s="78" t="s">
        <v>111</v>
      </c>
      <c r="E46" s="78"/>
      <c r="F46" s="44" t="s">
        <v>96</v>
      </c>
      <c r="G46" s="44">
        <v>0</v>
      </c>
      <c r="H46" s="44"/>
      <c r="I46" s="44" t="s">
        <v>109</v>
      </c>
      <c r="J46" s="44">
        <v>0</v>
      </c>
      <c r="K46" s="44" t="s">
        <v>110</v>
      </c>
      <c r="L46" s="44">
        <v>0</v>
      </c>
      <c r="M46" s="44">
        <v>0</v>
      </c>
    </row>
    <row r="47" spans="1:13" ht="16" customHeight="1" x14ac:dyDescent="0.3">
      <c r="A47" s="78"/>
      <c r="B47" s="44">
        <v>3</v>
      </c>
      <c r="C47" s="44" t="s">
        <v>100</v>
      </c>
      <c r="D47" s="78" t="s">
        <v>101</v>
      </c>
      <c r="E47" s="78"/>
      <c r="F47" s="44" t="s">
        <v>96</v>
      </c>
      <c r="G47" s="44">
        <v>0</v>
      </c>
      <c r="H47" s="44"/>
      <c r="I47" s="44" t="s">
        <v>112</v>
      </c>
      <c r="J47" s="44">
        <v>0</v>
      </c>
      <c r="K47" s="44" t="s">
        <v>109</v>
      </c>
      <c r="L47" s="44">
        <v>0</v>
      </c>
      <c r="M47" s="44">
        <v>1.355</v>
      </c>
    </row>
    <row r="48" spans="1:13" ht="16" customHeight="1" x14ac:dyDescent="0.3">
      <c r="A48" s="78"/>
      <c r="B48" s="78">
        <v>4</v>
      </c>
      <c r="C48" s="78" t="s">
        <v>100</v>
      </c>
      <c r="D48" s="78" t="s">
        <v>103</v>
      </c>
      <c r="E48" s="44" t="s">
        <v>104</v>
      </c>
      <c r="F48" s="44" t="s">
        <v>96</v>
      </c>
      <c r="G48" s="44">
        <v>0</v>
      </c>
      <c r="H48" s="44"/>
      <c r="I48" s="44" t="s">
        <v>112</v>
      </c>
      <c r="J48" s="44">
        <v>0</v>
      </c>
      <c r="K48" s="44" t="s">
        <v>109</v>
      </c>
      <c r="L48" s="44">
        <v>0</v>
      </c>
      <c r="M48" s="44">
        <v>0</v>
      </c>
    </row>
    <row r="49" spans="1:13" ht="16" customHeight="1" x14ac:dyDescent="0.3">
      <c r="A49" s="78"/>
      <c r="B49" s="78"/>
      <c r="C49" s="78"/>
      <c r="D49" s="78"/>
      <c r="E49" s="44" t="s">
        <v>113</v>
      </c>
      <c r="F49" s="44" t="s">
        <v>96</v>
      </c>
      <c r="G49" s="44">
        <v>4.7</v>
      </c>
      <c r="H49" s="44"/>
      <c r="I49" s="44" t="s">
        <v>112</v>
      </c>
      <c r="J49" s="44">
        <v>4.68</v>
      </c>
      <c r="K49" s="44" t="s">
        <v>109</v>
      </c>
      <c r="L49" s="44">
        <v>0</v>
      </c>
      <c r="M49" s="44">
        <v>2.0000000000000462E-2</v>
      </c>
    </row>
    <row r="50" spans="1:13" ht="16" customHeight="1" x14ac:dyDescent="0.3">
      <c r="A50" s="78"/>
      <c r="B50" s="78"/>
      <c r="C50" s="78"/>
      <c r="D50" s="78"/>
      <c r="E50" s="44" t="s">
        <v>114</v>
      </c>
      <c r="F50" s="44" t="s">
        <v>96</v>
      </c>
      <c r="G50" s="44">
        <v>0.41</v>
      </c>
      <c r="H50" s="44"/>
      <c r="I50" s="44" t="s">
        <v>112</v>
      </c>
      <c r="J50" s="44">
        <v>0.5</v>
      </c>
      <c r="K50" s="44" t="s">
        <v>109</v>
      </c>
      <c r="L50" s="44">
        <v>0</v>
      </c>
      <c r="M50" s="44">
        <v>0</v>
      </c>
    </row>
    <row r="51" spans="1:13" ht="16" customHeight="1" x14ac:dyDescent="0.3">
      <c r="A51" s="78"/>
      <c r="B51" s="78"/>
      <c r="C51" s="78"/>
      <c r="D51" s="78"/>
      <c r="E51" s="44" t="s">
        <v>107</v>
      </c>
      <c r="F51" s="44" t="s">
        <v>96</v>
      </c>
      <c r="G51" s="44">
        <v>0.88</v>
      </c>
      <c r="H51" s="44"/>
      <c r="I51" s="44" t="s">
        <v>112</v>
      </c>
      <c r="J51" s="44">
        <v>0.95</v>
      </c>
      <c r="K51" s="44" t="s">
        <v>109</v>
      </c>
      <c r="L51" s="44">
        <v>0</v>
      </c>
      <c r="M51" s="44">
        <v>0</v>
      </c>
    </row>
    <row r="52" spans="1:13" ht="16" customHeight="1" x14ac:dyDescent="0.3">
      <c r="A52" s="75">
        <v>45505</v>
      </c>
      <c r="B52" s="47">
        <v>1</v>
      </c>
      <c r="C52" s="47" t="s">
        <v>94</v>
      </c>
      <c r="D52" s="76" t="s">
        <v>108</v>
      </c>
      <c r="E52" s="76"/>
      <c r="F52" s="47" t="s">
        <v>96</v>
      </c>
      <c r="G52" s="47">
        <v>0.67</v>
      </c>
      <c r="H52" s="47"/>
      <c r="I52" s="47" t="s">
        <v>109</v>
      </c>
      <c r="J52" s="47" t="s">
        <v>97</v>
      </c>
      <c r="K52" s="47" t="s">
        <v>110</v>
      </c>
      <c r="L52" s="47">
        <v>1.1000000000000001</v>
      </c>
      <c r="M52" s="47">
        <v>0</v>
      </c>
    </row>
    <row r="53" spans="1:13" ht="16" customHeight="1" x14ac:dyDescent="0.3">
      <c r="A53" s="76"/>
      <c r="B53" s="47">
        <v>2</v>
      </c>
      <c r="C53" s="47" t="s">
        <v>94</v>
      </c>
      <c r="D53" s="76" t="s">
        <v>111</v>
      </c>
      <c r="E53" s="76"/>
      <c r="F53" s="47" t="s">
        <v>96</v>
      </c>
      <c r="G53" s="47">
        <v>0</v>
      </c>
      <c r="H53" s="47"/>
      <c r="I53" s="47" t="s">
        <v>109</v>
      </c>
      <c r="J53" s="47" t="s">
        <v>97</v>
      </c>
      <c r="K53" s="47" t="s">
        <v>110</v>
      </c>
      <c r="L53" s="47">
        <v>0</v>
      </c>
      <c r="M53" s="47">
        <v>0</v>
      </c>
    </row>
    <row r="54" spans="1:13" ht="16" customHeight="1" x14ac:dyDescent="0.3">
      <c r="A54" s="76"/>
      <c r="B54" s="47">
        <v>3</v>
      </c>
      <c r="C54" s="47" t="s">
        <v>100</v>
      </c>
      <c r="D54" s="76" t="s">
        <v>101</v>
      </c>
      <c r="E54" s="76"/>
      <c r="F54" s="47" t="s">
        <v>96</v>
      </c>
      <c r="G54" s="47">
        <v>0.16500000000000001</v>
      </c>
      <c r="H54" s="47"/>
      <c r="I54" s="47" t="s">
        <v>112</v>
      </c>
      <c r="J54" s="47">
        <v>1.52</v>
      </c>
      <c r="K54" s="47" t="s">
        <v>109</v>
      </c>
      <c r="L54" s="47">
        <v>0</v>
      </c>
      <c r="M54" s="47">
        <v>0</v>
      </c>
    </row>
    <row r="55" spans="1:13" ht="16" customHeight="1" x14ac:dyDescent="0.3">
      <c r="A55" s="76"/>
      <c r="B55" s="76">
        <v>4</v>
      </c>
      <c r="C55" s="76" t="s">
        <v>100</v>
      </c>
      <c r="D55" s="76" t="s">
        <v>103</v>
      </c>
      <c r="E55" s="47" t="s">
        <v>104</v>
      </c>
      <c r="F55" s="47" t="s">
        <v>96</v>
      </c>
      <c r="G55" s="47">
        <v>0.24</v>
      </c>
      <c r="H55" s="47"/>
      <c r="I55" s="47" t="s">
        <v>112</v>
      </c>
      <c r="J55" s="47">
        <v>0.24</v>
      </c>
      <c r="K55" s="47" t="s">
        <v>109</v>
      </c>
      <c r="L55" s="47">
        <v>0</v>
      </c>
      <c r="M55" s="47">
        <v>0</v>
      </c>
    </row>
    <row r="56" spans="1:13" ht="16" customHeight="1" x14ac:dyDescent="0.3">
      <c r="A56" s="76"/>
      <c r="B56" s="76"/>
      <c r="C56" s="76"/>
      <c r="D56" s="76"/>
      <c r="E56" s="47" t="s">
        <v>113</v>
      </c>
      <c r="F56" s="47" t="s">
        <v>96</v>
      </c>
      <c r="G56" s="47">
        <v>4.2670000000000003</v>
      </c>
      <c r="H56" s="47"/>
      <c r="I56" s="47" t="s">
        <v>112</v>
      </c>
      <c r="J56" s="47">
        <v>4.18</v>
      </c>
      <c r="K56" s="47" t="s">
        <v>109</v>
      </c>
      <c r="L56" s="47">
        <v>0</v>
      </c>
      <c r="M56" s="47">
        <v>0.107</v>
      </c>
    </row>
    <row r="57" spans="1:13" ht="16" customHeight="1" x14ac:dyDescent="0.3">
      <c r="A57" s="76"/>
      <c r="B57" s="76"/>
      <c r="C57" s="76"/>
      <c r="D57" s="76"/>
      <c r="E57" s="47" t="s">
        <v>114</v>
      </c>
      <c r="F57" s="47" t="s">
        <v>96</v>
      </c>
      <c r="G57" s="47">
        <v>0.56000000000000005</v>
      </c>
      <c r="H57" s="47"/>
      <c r="I57" s="47" t="s">
        <v>112</v>
      </c>
      <c r="J57" s="47">
        <v>0.48</v>
      </c>
      <c r="K57" s="47" t="s">
        <v>109</v>
      </c>
      <c r="L57" s="47">
        <v>0</v>
      </c>
      <c r="M57" s="47">
        <v>0.08</v>
      </c>
    </row>
    <row r="58" spans="1:13" ht="16" customHeight="1" x14ac:dyDescent="0.3">
      <c r="A58" s="76"/>
      <c r="B58" s="76"/>
      <c r="C58" s="76"/>
      <c r="D58" s="76"/>
      <c r="E58" s="47" t="s">
        <v>107</v>
      </c>
      <c r="F58" s="47" t="s">
        <v>96</v>
      </c>
      <c r="G58" s="47">
        <v>0.52700000000000002</v>
      </c>
      <c r="H58" s="47"/>
      <c r="I58" s="47" t="s">
        <v>112</v>
      </c>
      <c r="J58" s="47">
        <v>0</v>
      </c>
      <c r="K58" s="47" t="s">
        <v>109</v>
      </c>
      <c r="L58" s="47">
        <v>0</v>
      </c>
      <c r="M58" s="47">
        <v>0.52700000000000002</v>
      </c>
    </row>
    <row r="59" spans="1:13" ht="16" customHeight="1" x14ac:dyDescent="0.3">
      <c r="A59" s="77">
        <v>45536</v>
      </c>
      <c r="B59" s="44">
        <v>1</v>
      </c>
      <c r="C59" s="44" t="s">
        <v>100</v>
      </c>
      <c r="D59" s="78" t="s">
        <v>108</v>
      </c>
      <c r="E59" s="78"/>
      <c r="F59" s="44" t="s">
        <v>96</v>
      </c>
      <c r="G59" s="44">
        <v>0.78</v>
      </c>
      <c r="H59" s="44"/>
      <c r="I59" s="44" t="s">
        <v>109</v>
      </c>
      <c r="J59" s="44"/>
      <c r="K59" s="44" t="s">
        <v>110</v>
      </c>
      <c r="L59" s="44">
        <v>0.3</v>
      </c>
      <c r="M59" s="44">
        <v>0.48000000000000004</v>
      </c>
    </row>
    <row r="60" spans="1:13" ht="16" customHeight="1" x14ac:dyDescent="0.3">
      <c r="A60" s="78"/>
      <c r="B60" s="44">
        <v>2</v>
      </c>
      <c r="C60" s="44" t="s">
        <v>100</v>
      </c>
      <c r="D60" s="78" t="s">
        <v>111</v>
      </c>
      <c r="E60" s="78"/>
      <c r="F60" s="44" t="s">
        <v>96</v>
      </c>
      <c r="G60" s="44">
        <v>0</v>
      </c>
      <c r="H60" s="44"/>
      <c r="I60" s="44" t="s">
        <v>109</v>
      </c>
      <c r="J60" s="44"/>
      <c r="K60" s="44" t="s">
        <v>110</v>
      </c>
      <c r="L60" s="44">
        <v>0</v>
      </c>
      <c r="M60" s="44">
        <v>0</v>
      </c>
    </row>
    <row r="61" spans="1:13" ht="16" customHeight="1" x14ac:dyDescent="0.3">
      <c r="A61" s="78"/>
      <c r="B61" s="44">
        <v>3</v>
      </c>
      <c r="C61" s="44" t="s">
        <v>100</v>
      </c>
      <c r="D61" s="78" t="s">
        <v>101</v>
      </c>
      <c r="E61" s="78"/>
      <c r="F61" s="44" t="s">
        <v>96</v>
      </c>
      <c r="G61" s="44">
        <v>0.1</v>
      </c>
      <c r="H61" s="44"/>
      <c r="I61" s="44" t="s">
        <v>112</v>
      </c>
      <c r="J61" s="44">
        <v>0</v>
      </c>
      <c r="K61" s="44" t="s">
        <v>109</v>
      </c>
      <c r="L61" s="44">
        <v>0</v>
      </c>
      <c r="M61" s="44">
        <v>0.1</v>
      </c>
    </row>
    <row r="62" spans="1:13" ht="16" customHeight="1" x14ac:dyDescent="0.3">
      <c r="A62" s="78"/>
      <c r="B62" s="78">
        <v>4</v>
      </c>
      <c r="C62" s="78" t="s">
        <v>100</v>
      </c>
      <c r="D62" s="78" t="s">
        <v>103</v>
      </c>
      <c r="E62" s="44" t="s">
        <v>104</v>
      </c>
      <c r="F62" s="44" t="s">
        <v>96</v>
      </c>
      <c r="G62" s="44">
        <v>0</v>
      </c>
      <c r="H62" s="44"/>
      <c r="I62" s="44" t="s">
        <v>112</v>
      </c>
      <c r="J62" s="44">
        <v>0</v>
      </c>
      <c r="K62" s="44" t="s">
        <v>109</v>
      </c>
      <c r="L62" s="44">
        <v>0</v>
      </c>
      <c r="M62" s="44">
        <v>0</v>
      </c>
    </row>
    <row r="63" spans="1:13" ht="16" customHeight="1" x14ac:dyDescent="0.3">
      <c r="A63" s="78"/>
      <c r="B63" s="78"/>
      <c r="C63" s="78"/>
      <c r="D63" s="78"/>
      <c r="E63" s="44" t="s">
        <v>113</v>
      </c>
      <c r="F63" s="44" t="s">
        <v>96</v>
      </c>
      <c r="G63" s="44">
        <v>4.3129999999999997</v>
      </c>
      <c r="H63" s="44"/>
      <c r="I63" s="44" t="s">
        <v>112</v>
      </c>
      <c r="J63" s="44">
        <v>4.42</v>
      </c>
      <c r="K63" s="44" t="s">
        <v>109</v>
      </c>
      <c r="L63" s="44">
        <v>0</v>
      </c>
      <c r="M63" s="44">
        <v>0</v>
      </c>
    </row>
    <row r="64" spans="1:13" ht="16" customHeight="1" x14ac:dyDescent="0.3">
      <c r="A64" s="78"/>
      <c r="B64" s="78"/>
      <c r="C64" s="78"/>
      <c r="D64" s="78"/>
      <c r="E64" s="44" t="s">
        <v>114</v>
      </c>
      <c r="F64" s="44" t="s">
        <v>96</v>
      </c>
      <c r="G64" s="44">
        <v>0.68</v>
      </c>
      <c r="H64" s="44"/>
      <c r="I64" s="44" t="s">
        <v>112</v>
      </c>
      <c r="J64" s="44">
        <v>0.76</v>
      </c>
      <c r="K64" s="44" t="s">
        <v>109</v>
      </c>
      <c r="L64" s="44">
        <v>0</v>
      </c>
      <c r="M64" s="44">
        <v>0</v>
      </c>
    </row>
    <row r="65" spans="1:13" ht="16" customHeight="1" x14ac:dyDescent="0.3">
      <c r="A65" s="78"/>
      <c r="B65" s="78"/>
      <c r="C65" s="78"/>
      <c r="D65" s="78"/>
      <c r="E65" s="44" t="s">
        <v>107</v>
      </c>
      <c r="F65" s="44" t="s">
        <v>96</v>
      </c>
      <c r="G65" s="44">
        <v>0.63800000000000001</v>
      </c>
      <c r="H65" s="44"/>
      <c r="I65" s="44" t="s">
        <v>112</v>
      </c>
      <c r="J65" s="44">
        <v>0.88</v>
      </c>
      <c r="K65" s="44" t="s">
        <v>109</v>
      </c>
      <c r="L65" s="44">
        <v>0</v>
      </c>
      <c r="M65" s="44">
        <v>0.28500000000000003</v>
      </c>
    </row>
    <row r="66" spans="1:13" ht="16" hidden="1" customHeight="1" x14ac:dyDescent="0.3">
      <c r="A66" s="75">
        <v>45566</v>
      </c>
      <c r="B66" s="47">
        <v>1</v>
      </c>
      <c r="C66" s="47" t="s">
        <v>100</v>
      </c>
      <c r="D66" s="76" t="s">
        <v>108</v>
      </c>
      <c r="E66" s="76"/>
      <c r="F66" s="47" t="s">
        <v>96</v>
      </c>
      <c r="G66" s="47"/>
      <c r="H66" s="47"/>
      <c r="I66" s="47" t="s">
        <v>109</v>
      </c>
      <c r="J66" s="47"/>
      <c r="K66" s="47" t="s">
        <v>110</v>
      </c>
      <c r="L66" s="47"/>
      <c r="M66" s="47"/>
    </row>
    <row r="67" spans="1:13" ht="16" hidden="1" customHeight="1" x14ac:dyDescent="0.3">
      <c r="A67" s="76"/>
      <c r="B67" s="47">
        <v>2</v>
      </c>
      <c r="C67" s="47" t="s">
        <v>100</v>
      </c>
      <c r="D67" s="76" t="s">
        <v>111</v>
      </c>
      <c r="E67" s="76"/>
      <c r="F67" s="47" t="s">
        <v>96</v>
      </c>
      <c r="G67" s="47"/>
      <c r="H67" s="47"/>
      <c r="I67" s="47" t="s">
        <v>109</v>
      </c>
      <c r="J67" s="47"/>
      <c r="K67" s="47" t="s">
        <v>110</v>
      </c>
      <c r="L67" s="47"/>
      <c r="M67" s="47"/>
    </row>
    <row r="68" spans="1:13" ht="16" hidden="1" customHeight="1" x14ac:dyDescent="0.3">
      <c r="A68" s="76"/>
      <c r="B68" s="47">
        <v>3</v>
      </c>
      <c r="C68" s="47" t="s">
        <v>100</v>
      </c>
      <c r="D68" s="76" t="s">
        <v>101</v>
      </c>
      <c r="E68" s="76"/>
      <c r="F68" s="47" t="s">
        <v>96</v>
      </c>
      <c r="G68" s="47"/>
      <c r="H68" s="47"/>
      <c r="I68" s="47" t="s">
        <v>112</v>
      </c>
      <c r="J68" s="47"/>
      <c r="K68" s="47" t="s">
        <v>109</v>
      </c>
      <c r="L68" s="47"/>
      <c r="M68" s="47"/>
    </row>
    <row r="69" spans="1:13" ht="16" hidden="1" customHeight="1" x14ac:dyDescent="0.3">
      <c r="A69" s="76"/>
      <c r="B69" s="76">
        <v>4</v>
      </c>
      <c r="C69" s="76" t="s">
        <v>100</v>
      </c>
      <c r="D69" s="76" t="s">
        <v>103</v>
      </c>
      <c r="E69" s="47" t="s">
        <v>104</v>
      </c>
      <c r="F69" s="47" t="s">
        <v>96</v>
      </c>
      <c r="G69" s="47"/>
      <c r="H69" s="47"/>
      <c r="I69" s="47" t="s">
        <v>112</v>
      </c>
      <c r="J69" s="47"/>
      <c r="K69" s="47" t="s">
        <v>109</v>
      </c>
      <c r="L69" s="47"/>
      <c r="M69" s="47"/>
    </row>
    <row r="70" spans="1:13" ht="16" hidden="1" customHeight="1" x14ac:dyDescent="0.3">
      <c r="A70" s="76"/>
      <c r="B70" s="76"/>
      <c r="C70" s="76"/>
      <c r="D70" s="76"/>
      <c r="E70" s="47" t="s">
        <v>113</v>
      </c>
      <c r="F70" s="47" t="s">
        <v>96</v>
      </c>
      <c r="G70" s="47"/>
      <c r="H70" s="47"/>
      <c r="I70" s="47" t="s">
        <v>112</v>
      </c>
      <c r="J70" s="47"/>
      <c r="K70" s="47" t="s">
        <v>109</v>
      </c>
      <c r="L70" s="47"/>
      <c r="M70" s="47"/>
    </row>
    <row r="71" spans="1:13" ht="16" hidden="1" customHeight="1" x14ac:dyDescent="0.3">
      <c r="A71" s="76"/>
      <c r="B71" s="76"/>
      <c r="C71" s="76"/>
      <c r="D71" s="76"/>
      <c r="E71" s="47" t="s">
        <v>114</v>
      </c>
      <c r="F71" s="47" t="s">
        <v>96</v>
      </c>
      <c r="G71" s="47"/>
      <c r="H71" s="47"/>
      <c r="I71" s="47" t="s">
        <v>112</v>
      </c>
      <c r="J71" s="47"/>
      <c r="K71" s="47" t="s">
        <v>109</v>
      </c>
      <c r="L71" s="47"/>
      <c r="M71" s="47"/>
    </row>
    <row r="72" spans="1:13" ht="16" hidden="1" customHeight="1" x14ac:dyDescent="0.3">
      <c r="A72" s="76"/>
      <c r="B72" s="76"/>
      <c r="C72" s="76"/>
      <c r="D72" s="76"/>
      <c r="E72" s="47" t="s">
        <v>107</v>
      </c>
      <c r="F72" s="47" t="s">
        <v>96</v>
      </c>
      <c r="G72" s="47"/>
      <c r="H72" s="47"/>
      <c r="I72" s="47" t="s">
        <v>112</v>
      </c>
      <c r="J72" s="47"/>
      <c r="K72" s="47" t="s">
        <v>109</v>
      </c>
      <c r="L72" s="47"/>
      <c r="M72" s="47"/>
    </row>
    <row r="73" spans="1:13" ht="16" hidden="1" customHeight="1" x14ac:dyDescent="0.3">
      <c r="A73" s="77">
        <v>45597</v>
      </c>
      <c r="B73" s="44">
        <v>1</v>
      </c>
      <c r="C73" s="44" t="s">
        <v>100</v>
      </c>
      <c r="D73" s="78" t="s">
        <v>108</v>
      </c>
      <c r="E73" s="78"/>
      <c r="F73" s="44" t="s">
        <v>96</v>
      </c>
      <c r="G73" s="44"/>
      <c r="H73" s="44"/>
      <c r="I73" s="44" t="s">
        <v>109</v>
      </c>
      <c r="J73" s="44"/>
      <c r="K73" s="44" t="s">
        <v>110</v>
      </c>
      <c r="L73" s="44"/>
      <c r="M73" s="44"/>
    </row>
    <row r="74" spans="1:13" ht="16" hidden="1" customHeight="1" x14ac:dyDescent="0.3">
      <c r="A74" s="78"/>
      <c r="B74" s="44">
        <v>2</v>
      </c>
      <c r="C74" s="44" t="s">
        <v>100</v>
      </c>
      <c r="D74" s="78" t="s">
        <v>111</v>
      </c>
      <c r="E74" s="78"/>
      <c r="F74" s="44" t="s">
        <v>96</v>
      </c>
      <c r="G74" s="44"/>
      <c r="H74" s="44"/>
      <c r="I74" s="44" t="s">
        <v>109</v>
      </c>
      <c r="J74" s="44"/>
      <c r="K74" s="44" t="s">
        <v>110</v>
      </c>
      <c r="L74" s="44"/>
      <c r="M74" s="44"/>
    </row>
    <row r="75" spans="1:13" ht="16" hidden="1" customHeight="1" x14ac:dyDescent="0.3">
      <c r="A75" s="78"/>
      <c r="B75" s="44">
        <v>3</v>
      </c>
      <c r="C75" s="44" t="s">
        <v>100</v>
      </c>
      <c r="D75" s="78" t="s">
        <v>101</v>
      </c>
      <c r="E75" s="78"/>
      <c r="F75" s="44" t="s">
        <v>96</v>
      </c>
      <c r="G75" s="44"/>
      <c r="H75" s="44"/>
      <c r="I75" s="44" t="s">
        <v>112</v>
      </c>
      <c r="J75" s="44"/>
      <c r="K75" s="44" t="s">
        <v>109</v>
      </c>
      <c r="L75" s="44"/>
      <c r="M75" s="44"/>
    </row>
    <row r="76" spans="1:13" ht="16" hidden="1" customHeight="1" x14ac:dyDescent="0.3">
      <c r="A76" s="78"/>
      <c r="B76" s="78">
        <v>4</v>
      </c>
      <c r="C76" s="78" t="s">
        <v>100</v>
      </c>
      <c r="D76" s="78" t="s">
        <v>103</v>
      </c>
      <c r="E76" s="44" t="s">
        <v>104</v>
      </c>
      <c r="F76" s="44" t="s">
        <v>96</v>
      </c>
      <c r="G76" s="44"/>
      <c r="H76" s="44"/>
      <c r="I76" s="44" t="s">
        <v>112</v>
      </c>
      <c r="J76" s="44"/>
      <c r="K76" s="44" t="s">
        <v>109</v>
      </c>
      <c r="L76" s="44"/>
      <c r="M76" s="44"/>
    </row>
    <row r="77" spans="1:13" ht="16" hidden="1" customHeight="1" x14ac:dyDescent="0.3">
      <c r="A77" s="78"/>
      <c r="B77" s="78"/>
      <c r="C77" s="78"/>
      <c r="D77" s="78"/>
      <c r="E77" s="44" t="s">
        <v>113</v>
      </c>
      <c r="F77" s="44" t="s">
        <v>96</v>
      </c>
      <c r="G77" s="44"/>
      <c r="H77" s="44"/>
      <c r="I77" s="44" t="s">
        <v>112</v>
      </c>
      <c r="J77" s="44"/>
      <c r="K77" s="44" t="s">
        <v>109</v>
      </c>
      <c r="L77" s="44"/>
      <c r="M77" s="44"/>
    </row>
    <row r="78" spans="1:13" ht="16" hidden="1" customHeight="1" x14ac:dyDescent="0.3">
      <c r="A78" s="78"/>
      <c r="B78" s="78"/>
      <c r="C78" s="78"/>
      <c r="D78" s="78"/>
      <c r="E78" s="44" t="s">
        <v>114</v>
      </c>
      <c r="F78" s="44" t="s">
        <v>96</v>
      </c>
      <c r="G78" s="44"/>
      <c r="H78" s="44"/>
      <c r="I78" s="44" t="s">
        <v>112</v>
      </c>
      <c r="J78" s="44"/>
      <c r="K78" s="44" t="s">
        <v>109</v>
      </c>
      <c r="L78" s="44"/>
      <c r="M78" s="44"/>
    </row>
    <row r="79" spans="1:13" ht="16" hidden="1" customHeight="1" x14ac:dyDescent="0.3">
      <c r="A79" s="78"/>
      <c r="B79" s="78"/>
      <c r="C79" s="78"/>
      <c r="D79" s="78"/>
      <c r="E79" s="44" t="s">
        <v>107</v>
      </c>
      <c r="F79" s="44" t="s">
        <v>96</v>
      </c>
      <c r="G79" s="44"/>
      <c r="H79" s="44"/>
      <c r="I79" s="44" t="s">
        <v>112</v>
      </c>
      <c r="J79" s="44"/>
      <c r="K79" s="44" t="s">
        <v>109</v>
      </c>
      <c r="L79" s="44"/>
      <c r="M79" s="44"/>
    </row>
    <row r="80" spans="1:13" ht="16" hidden="1" customHeight="1" x14ac:dyDescent="0.3">
      <c r="A80" s="75">
        <v>45627</v>
      </c>
      <c r="B80" s="47">
        <v>1</v>
      </c>
      <c r="C80" s="47" t="s">
        <v>100</v>
      </c>
      <c r="D80" s="76" t="s">
        <v>108</v>
      </c>
      <c r="E80" s="76"/>
      <c r="F80" s="47" t="s">
        <v>96</v>
      </c>
      <c r="G80" s="47"/>
      <c r="H80" s="47"/>
      <c r="I80" s="47" t="s">
        <v>109</v>
      </c>
      <c r="J80" s="47"/>
      <c r="K80" s="47" t="s">
        <v>110</v>
      </c>
      <c r="L80" s="47"/>
      <c r="M80" s="47"/>
    </row>
    <row r="81" spans="1:13" ht="16" hidden="1" customHeight="1" x14ac:dyDescent="0.3">
      <c r="A81" s="76"/>
      <c r="B81" s="47">
        <v>2</v>
      </c>
      <c r="C81" s="47" t="s">
        <v>100</v>
      </c>
      <c r="D81" s="76" t="s">
        <v>111</v>
      </c>
      <c r="E81" s="76"/>
      <c r="F81" s="47" t="s">
        <v>96</v>
      </c>
      <c r="G81" s="47"/>
      <c r="H81" s="47"/>
      <c r="I81" s="47" t="s">
        <v>109</v>
      </c>
      <c r="J81" s="47"/>
      <c r="K81" s="47" t="s">
        <v>110</v>
      </c>
      <c r="L81" s="47"/>
      <c r="M81" s="47"/>
    </row>
    <row r="82" spans="1:13" ht="16" hidden="1" customHeight="1" x14ac:dyDescent="0.3">
      <c r="A82" s="76"/>
      <c r="B82" s="47">
        <v>3</v>
      </c>
      <c r="C82" s="47" t="s">
        <v>100</v>
      </c>
      <c r="D82" s="76" t="s">
        <v>101</v>
      </c>
      <c r="E82" s="76"/>
      <c r="F82" s="47" t="s">
        <v>96</v>
      </c>
      <c r="G82" s="47"/>
      <c r="H82" s="47"/>
      <c r="I82" s="47" t="s">
        <v>112</v>
      </c>
      <c r="J82" s="47"/>
      <c r="K82" s="47" t="s">
        <v>109</v>
      </c>
      <c r="L82" s="47"/>
      <c r="M82" s="47"/>
    </row>
    <row r="83" spans="1:13" ht="16" hidden="1" customHeight="1" x14ac:dyDescent="0.3">
      <c r="A83" s="76"/>
      <c r="B83" s="76">
        <v>4</v>
      </c>
      <c r="C83" s="76" t="s">
        <v>100</v>
      </c>
      <c r="D83" s="76" t="s">
        <v>103</v>
      </c>
      <c r="E83" s="47" t="s">
        <v>104</v>
      </c>
      <c r="F83" s="47" t="s">
        <v>96</v>
      </c>
      <c r="G83" s="47"/>
      <c r="H83" s="47"/>
      <c r="I83" s="47" t="s">
        <v>112</v>
      </c>
      <c r="J83" s="47"/>
      <c r="K83" s="47" t="s">
        <v>109</v>
      </c>
      <c r="L83" s="47"/>
      <c r="M83" s="47"/>
    </row>
    <row r="84" spans="1:13" ht="16" hidden="1" customHeight="1" x14ac:dyDescent="0.3">
      <c r="A84" s="76"/>
      <c r="B84" s="76"/>
      <c r="C84" s="76"/>
      <c r="D84" s="76"/>
      <c r="E84" s="47" t="s">
        <v>113</v>
      </c>
      <c r="F84" s="47" t="s">
        <v>96</v>
      </c>
      <c r="G84" s="47"/>
      <c r="H84" s="47"/>
      <c r="I84" s="47" t="s">
        <v>112</v>
      </c>
      <c r="J84" s="47"/>
      <c r="K84" s="47" t="s">
        <v>109</v>
      </c>
      <c r="L84" s="47"/>
      <c r="M84" s="47"/>
    </row>
    <row r="85" spans="1:13" ht="16" hidden="1" customHeight="1" x14ac:dyDescent="0.3">
      <c r="A85" s="76"/>
      <c r="B85" s="76"/>
      <c r="C85" s="76"/>
      <c r="D85" s="76"/>
      <c r="E85" s="47" t="s">
        <v>114</v>
      </c>
      <c r="F85" s="47" t="s">
        <v>96</v>
      </c>
      <c r="G85" s="47"/>
      <c r="H85" s="47"/>
      <c r="I85" s="47" t="s">
        <v>112</v>
      </c>
      <c r="J85" s="47"/>
      <c r="K85" s="47" t="s">
        <v>109</v>
      </c>
      <c r="L85" s="47"/>
      <c r="M85" s="47"/>
    </row>
    <row r="86" spans="1:13" ht="16" hidden="1" customHeight="1" x14ac:dyDescent="0.3">
      <c r="A86" s="76"/>
      <c r="B86" s="76"/>
      <c r="C86" s="76"/>
      <c r="D86" s="76"/>
      <c r="E86" s="47" t="s">
        <v>107</v>
      </c>
      <c r="F86" s="47" t="s">
        <v>96</v>
      </c>
      <c r="G86" s="47"/>
      <c r="H86" s="47"/>
      <c r="I86" s="47" t="s">
        <v>112</v>
      </c>
      <c r="J86" s="47"/>
      <c r="K86" s="47" t="s">
        <v>109</v>
      </c>
      <c r="L86" s="47"/>
      <c r="M86" s="47"/>
    </row>
    <row r="87" spans="1:13" ht="16" customHeight="1" x14ac:dyDescent="0.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ht="23" customHeight="1" x14ac:dyDescent="0.3">
      <c r="A88" s="72" t="s">
        <v>115</v>
      </c>
      <c r="B88" s="49" t="s">
        <v>84</v>
      </c>
      <c r="C88" s="49" t="s">
        <v>85</v>
      </c>
      <c r="D88" s="74" t="s">
        <v>86</v>
      </c>
      <c r="E88" s="74"/>
      <c r="F88" s="49" t="s">
        <v>87</v>
      </c>
      <c r="G88" s="49" t="s">
        <v>88</v>
      </c>
      <c r="H88" s="49" t="s">
        <v>89</v>
      </c>
      <c r="I88" s="49" t="s">
        <v>90</v>
      </c>
      <c r="J88" s="49" t="s">
        <v>91</v>
      </c>
      <c r="K88" s="49" t="s">
        <v>92</v>
      </c>
      <c r="L88" s="49" t="s">
        <v>93</v>
      </c>
      <c r="M88" s="49" t="s">
        <v>24</v>
      </c>
    </row>
    <row r="89" spans="1:13" ht="21.5" customHeight="1" x14ac:dyDescent="0.3">
      <c r="A89" s="72"/>
      <c r="B89" s="49">
        <v>1</v>
      </c>
      <c r="C89" s="49" t="s">
        <v>100</v>
      </c>
      <c r="D89" s="74" t="s">
        <v>95</v>
      </c>
      <c r="E89" s="74"/>
      <c r="F89" s="49" t="s">
        <v>96</v>
      </c>
      <c r="G89" s="50">
        <f>G3+G10+G17+G24+G31+G38+G45+G52+G59+G66+G73+G80</f>
        <v>8.3849999999999998</v>
      </c>
      <c r="H89" s="49">
        <f t="shared" ref="H89:L93" si="0">H3+H10+H17+H24+H31+H38+H45+H52+H59+H66+H73+H80</f>
        <v>0</v>
      </c>
      <c r="I89" s="49" t="s">
        <v>109</v>
      </c>
      <c r="J89" s="49">
        <v>0</v>
      </c>
      <c r="K89" s="49" t="s">
        <v>110</v>
      </c>
      <c r="L89" s="49">
        <f t="shared" si="0"/>
        <v>7.9249999999999998</v>
      </c>
      <c r="M89" s="49">
        <v>0.48000000000000004</v>
      </c>
    </row>
    <row r="90" spans="1:13" ht="21.5" customHeight="1" x14ac:dyDescent="0.3">
      <c r="A90" s="72"/>
      <c r="B90" s="49">
        <v>2</v>
      </c>
      <c r="C90" s="49" t="s">
        <v>100</v>
      </c>
      <c r="D90" s="74" t="s">
        <v>99</v>
      </c>
      <c r="E90" s="74"/>
      <c r="F90" s="49" t="s">
        <v>96</v>
      </c>
      <c r="G90" s="49">
        <f>G4+G11+G18+G25+G32+G39+G46+G53+G60+G67+G74+G81</f>
        <v>0</v>
      </c>
      <c r="H90" s="49">
        <f t="shared" si="0"/>
        <v>0</v>
      </c>
      <c r="I90" s="49" t="s">
        <v>109</v>
      </c>
      <c r="J90" s="49">
        <v>0</v>
      </c>
      <c r="K90" s="49" t="s">
        <v>110</v>
      </c>
      <c r="L90" s="49">
        <f t="shared" si="0"/>
        <v>0.6</v>
      </c>
      <c r="M90" s="49">
        <v>0</v>
      </c>
    </row>
    <row r="91" spans="1:13" ht="21.5" customHeight="1" x14ac:dyDescent="0.3">
      <c r="A91" s="72"/>
      <c r="B91" s="49">
        <v>3</v>
      </c>
      <c r="C91" s="49" t="s">
        <v>100</v>
      </c>
      <c r="D91" s="74" t="s">
        <v>101</v>
      </c>
      <c r="E91" s="74"/>
      <c r="F91" s="49" t="s">
        <v>96</v>
      </c>
      <c r="G91" s="49">
        <f>G5+G12+G19+G26+G33+G40+G47+G54+G61+G68+G75+G82</f>
        <v>1.7000000000000002</v>
      </c>
      <c r="H91" s="49">
        <f t="shared" si="0"/>
        <v>0</v>
      </c>
      <c r="I91" s="49" t="s">
        <v>112</v>
      </c>
      <c r="J91" s="49">
        <f t="shared" si="0"/>
        <v>1.8</v>
      </c>
      <c r="K91" s="49" t="s">
        <v>109</v>
      </c>
      <c r="L91" s="49">
        <v>0</v>
      </c>
      <c r="M91" s="49">
        <v>0.1</v>
      </c>
    </row>
    <row r="92" spans="1:13" ht="21.5" customHeight="1" x14ac:dyDescent="0.3">
      <c r="A92" s="72"/>
      <c r="B92" s="74">
        <v>4</v>
      </c>
      <c r="C92" s="74" t="s">
        <v>100</v>
      </c>
      <c r="D92" s="74" t="s">
        <v>103</v>
      </c>
      <c r="E92" s="49" t="s">
        <v>104</v>
      </c>
      <c r="F92" s="49" t="s">
        <v>96</v>
      </c>
      <c r="G92" s="49">
        <f>G6+G13+G20+G27+G34+G41+G48+G55+G62+G69+G76+G83</f>
        <v>0.64</v>
      </c>
      <c r="H92" s="49">
        <f t="shared" si="0"/>
        <v>0</v>
      </c>
      <c r="I92" s="49" t="s">
        <v>112</v>
      </c>
      <c r="J92" s="49">
        <f t="shared" si="0"/>
        <v>1.56</v>
      </c>
      <c r="K92" s="49" t="s">
        <v>109</v>
      </c>
      <c r="L92" s="49">
        <v>0</v>
      </c>
      <c r="M92" s="49">
        <v>0</v>
      </c>
    </row>
    <row r="93" spans="1:13" ht="21.5" customHeight="1" x14ac:dyDescent="0.3">
      <c r="A93" s="72"/>
      <c r="B93" s="74"/>
      <c r="C93" s="74"/>
      <c r="D93" s="74"/>
      <c r="E93" s="49" t="s">
        <v>113</v>
      </c>
      <c r="F93" s="49" t="s">
        <v>96</v>
      </c>
      <c r="G93" s="49">
        <f>G7+G14+G21+G28+G35+G42+G49+G56+G63+G70+G77+G84</f>
        <v>39.880000000000003</v>
      </c>
      <c r="H93" s="49">
        <f>H7+H14+H21+H28+H36+H42+H49+H56+H63+H70+H77+H84</f>
        <v>0</v>
      </c>
      <c r="I93" s="49" t="s">
        <v>112</v>
      </c>
      <c r="J93" s="49">
        <f t="shared" si="0"/>
        <v>40.120000000000005</v>
      </c>
      <c r="K93" s="49" t="s">
        <v>109</v>
      </c>
      <c r="L93" s="49">
        <v>0</v>
      </c>
      <c r="M93" s="49">
        <v>0</v>
      </c>
    </row>
    <row r="94" spans="1:13" ht="21.5" customHeight="1" x14ac:dyDescent="0.3">
      <c r="A94" s="72"/>
      <c r="B94" s="74"/>
      <c r="C94" s="74"/>
      <c r="D94" s="74"/>
      <c r="E94" s="49" t="s">
        <v>114</v>
      </c>
      <c r="F94" s="49" t="s">
        <v>96</v>
      </c>
      <c r="G94" s="49">
        <f>G85+G78+G71+G64+G57+G50+G43+G36+G29+G22+G15+G8</f>
        <v>6</v>
      </c>
      <c r="H94" s="49">
        <v>0</v>
      </c>
      <c r="I94" s="49" t="s">
        <v>112</v>
      </c>
      <c r="J94" s="49">
        <f t="shared" ref="J94" si="1">J85+J78+J71+J64+J57+J50+J43+J36+J29+J22+J15+J8</f>
        <v>6</v>
      </c>
      <c r="K94" s="49" t="s">
        <v>109</v>
      </c>
      <c r="L94" s="49">
        <v>0</v>
      </c>
      <c r="M94" s="49">
        <v>0</v>
      </c>
    </row>
    <row r="95" spans="1:13" ht="21.5" customHeight="1" x14ac:dyDescent="0.3">
      <c r="A95" s="73"/>
      <c r="B95" s="74"/>
      <c r="C95" s="74"/>
      <c r="D95" s="74"/>
      <c r="E95" s="49" t="s">
        <v>107</v>
      </c>
      <c r="F95" s="49" t="s">
        <v>96</v>
      </c>
      <c r="G95" s="49">
        <f>G9+G16+G23+G30+G37+G44+G51+G65+G58+G72+G79+G86</f>
        <v>7.3990000000000009</v>
      </c>
      <c r="H95" s="49">
        <f t="shared" ref="H95:J95" si="2">H9+H16+H23+H30+H37+H44+H51+H65+H58+H72+H79+H86</f>
        <v>0</v>
      </c>
      <c r="I95" s="49" t="s">
        <v>112</v>
      </c>
      <c r="J95" s="49">
        <f t="shared" si="2"/>
        <v>7.9639999999999995</v>
      </c>
      <c r="K95" s="49" t="s">
        <v>109</v>
      </c>
      <c r="L95" s="49">
        <v>0</v>
      </c>
      <c r="M95" s="49">
        <v>0.28500000000000003</v>
      </c>
    </row>
    <row r="96" spans="1:13" ht="24" customHeight="1" x14ac:dyDescent="0.3">
      <c r="E96" s="42" t="s">
        <v>116</v>
      </c>
      <c r="G96" s="42">
        <f>SUM(G89:G95)</f>
        <v>64.004000000000005</v>
      </c>
      <c r="J96" s="42">
        <f>SUM(J89:J95)</f>
        <v>57.444000000000003</v>
      </c>
      <c r="L96" s="42">
        <f>SUM(L89:L95)</f>
        <v>8.5250000000000004</v>
      </c>
      <c r="M96" s="42">
        <f>SUM(M89:M95)</f>
        <v>0.8650000000000001</v>
      </c>
    </row>
    <row r="98" spans="9:10" x14ac:dyDescent="0.3">
      <c r="I98" s="42" t="s">
        <v>118</v>
      </c>
      <c r="J98" s="42">
        <f>J96+L96</f>
        <v>65.969000000000008</v>
      </c>
    </row>
  </sheetData>
  <mergeCells count="94">
    <mergeCell ref="A1:M1"/>
    <mergeCell ref="D2:E2"/>
    <mergeCell ref="A3:A9"/>
    <mergeCell ref="D3:E3"/>
    <mergeCell ref="D4:E4"/>
    <mergeCell ref="D5:E5"/>
    <mergeCell ref="B6:B9"/>
    <mergeCell ref="C6:C9"/>
    <mergeCell ref="D6:D9"/>
    <mergeCell ref="A10:A16"/>
    <mergeCell ref="D10:E10"/>
    <mergeCell ref="D11:E11"/>
    <mergeCell ref="D12:E12"/>
    <mergeCell ref="B13:B16"/>
    <mergeCell ref="C13:C16"/>
    <mergeCell ref="D13:D16"/>
    <mergeCell ref="A17:A23"/>
    <mergeCell ref="D17:E17"/>
    <mergeCell ref="D18:E18"/>
    <mergeCell ref="D19:E19"/>
    <mergeCell ref="B20:B23"/>
    <mergeCell ref="C20:C23"/>
    <mergeCell ref="D20:D23"/>
    <mergeCell ref="A24:A30"/>
    <mergeCell ref="D24:E24"/>
    <mergeCell ref="D25:E25"/>
    <mergeCell ref="D26:E26"/>
    <mergeCell ref="B27:B30"/>
    <mergeCell ref="C27:C30"/>
    <mergeCell ref="D27:D30"/>
    <mergeCell ref="A31:A37"/>
    <mergeCell ref="D31:E31"/>
    <mergeCell ref="D32:E32"/>
    <mergeCell ref="D33:E33"/>
    <mergeCell ref="B34:B37"/>
    <mergeCell ref="C34:C37"/>
    <mergeCell ref="D34:D37"/>
    <mergeCell ref="A38:A44"/>
    <mergeCell ref="D38:E38"/>
    <mergeCell ref="D39:E39"/>
    <mergeCell ref="D40:E40"/>
    <mergeCell ref="B41:B44"/>
    <mergeCell ref="C41:C44"/>
    <mergeCell ref="D41:D44"/>
    <mergeCell ref="A45:A51"/>
    <mergeCell ref="D45:E45"/>
    <mergeCell ref="D46:E46"/>
    <mergeCell ref="D47:E47"/>
    <mergeCell ref="B48:B51"/>
    <mergeCell ref="C48:C51"/>
    <mergeCell ref="D48:D51"/>
    <mergeCell ref="A52:A58"/>
    <mergeCell ref="D52:E52"/>
    <mergeCell ref="D53:E53"/>
    <mergeCell ref="D54:E54"/>
    <mergeCell ref="B55:B58"/>
    <mergeCell ref="C55:C58"/>
    <mergeCell ref="D55:D58"/>
    <mergeCell ref="A59:A65"/>
    <mergeCell ref="D59:E59"/>
    <mergeCell ref="D60:E60"/>
    <mergeCell ref="D61:E61"/>
    <mergeCell ref="B62:B65"/>
    <mergeCell ref="C62:C65"/>
    <mergeCell ref="D62:D65"/>
    <mergeCell ref="A66:A72"/>
    <mergeCell ref="D66:E66"/>
    <mergeCell ref="D67:E67"/>
    <mergeCell ref="D68:E68"/>
    <mergeCell ref="B69:B72"/>
    <mergeCell ref="C69:C72"/>
    <mergeCell ref="D69:D72"/>
    <mergeCell ref="A73:A79"/>
    <mergeCell ref="D73:E73"/>
    <mergeCell ref="D74:E74"/>
    <mergeCell ref="D75:E75"/>
    <mergeCell ref="B76:B79"/>
    <mergeCell ref="C76:C79"/>
    <mergeCell ref="D76:D79"/>
    <mergeCell ref="A80:A86"/>
    <mergeCell ref="D80:E80"/>
    <mergeCell ref="D81:E81"/>
    <mergeCell ref="D82:E82"/>
    <mergeCell ref="B83:B86"/>
    <mergeCell ref="C83:C86"/>
    <mergeCell ref="D83:D86"/>
    <mergeCell ref="A88:A95"/>
    <mergeCell ref="D88:E88"/>
    <mergeCell ref="D89:E89"/>
    <mergeCell ref="D90:E90"/>
    <mergeCell ref="D91:E91"/>
    <mergeCell ref="B92:B95"/>
    <mergeCell ref="C92:C95"/>
    <mergeCell ref="D92:D95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2024年度危废情况汇总表</vt:lpstr>
      <vt:lpstr>2024危废外委处置月度统计</vt:lpstr>
      <vt:lpstr>2024一般工业固废情况汇总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2024-10-09T06:04:04Z</dcterms:modified>
</cp:coreProperties>
</file>